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Guide" state="visible" r:id="rId4"/>
    <sheet sheetId="2" name="Inventory" state="visible" r:id="rId5"/>
    <sheet sheetId="3" name="Checkouts" state="visible" r:id="rId6"/>
    <sheet sheetId="4" name="People" state="visible" r:id="rId7"/>
    <sheet sheetId="5" name="Overview" state="visible" r:id="rId8"/>
  </sheets>
  <definedNames>
    <definedName name="_xlnm.Print_Area" localSheetId="1">'Inventory'!$A1:$O502</definedName>
    <definedName name="_xlnm.Print_Titles" localSheetId="1">'Inventory'!$2:$2</definedName>
    <definedName name="_xlnm.Print_Area" localSheetId="2">'Checkouts'!$A1:$K502</definedName>
    <definedName name="_xlnm.Print_Titles" localSheetId="2">'Checkouts'!$2:$2</definedName>
    <definedName name="_xlnm.Print_Area" localSheetId="3">'People'!$A1:$D502</definedName>
    <definedName name="_xlnm.Print_Titles" localSheetId="3">'People'!$2:$2</definedName>
  </definedNames>
  <calcPr calcId="171027" fullCalcOnLoad="1"/>
</workbook>
</file>

<file path=xl/sharedStrings.xml><?xml version="1.0" encoding="utf-8"?>
<sst xmlns="http://schemas.openxmlformats.org/spreadsheetml/2006/main" count="130" uniqueCount="95">
  <si>
    <t>Tool and equipment checkout</t>
  </si>
  <si>
    <t>This list records which tools and equipment you have, who has which item, when it is due back and when the next inspection is due.</t>
  </si>
  <si>
    <t/>
  </si>
  <si>
    <t>Three steps</t>
  </si>
  <si>
    <t>1. List your items on the “Inventory” sheet: one row per item, each inventory number only once.</t>
  </si>
  <si>
    <t>2. Add the people who regularly receive items on the “People” sheet. Any other name can simply be typed in at checkout.</t>
  </si>
  <si>
    <t>3. Each checkout is a new row on the “Checkouts” sheet. On return, add the date and condition; status and overview update themselves.</t>
  </si>
  <si>
    <t>What the statuses mean</t>
  </si>
  <si>
    <t>• open (yellow): checked out, return not yet due</t>
  </si>
  <si>
    <t>• overdue (red): the planned return date has passed</t>
  </si>
  <si>
    <t>• returned: the return has been recorded</t>
  </si>
  <si>
    <t>• “Inventory” sheet: issued (yellow) means the item is out; “With” shows who has it.</t>
  </si>
  <si>
    <t>• Inspection status: due (red) — the date has been reached; within 30 days (yellow); ok; — = no regular inspection entered.</t>
  </si>
  <si>
    <t>Tip</t>
  </si>
  <si>
    <t>Every item gets an inventory number that is also on the item itself. Then the row in the list always matches the item in your hand.</t>
  </si>
  <si>
    <t>Inspection dates</t>
  </si>
  <si>
    <t>You set the inspection intervals yourself, for example based on your risk assessment or the manufacturer’s information. Enter “Yes”, the last inspection and the interval in months — the list works out the next inspection.</t>
  </si>
  <si>
    <t>The grey italic rows are examples. Delete them before you start.</t>
  </si>
  <si>
    <t>Formula columns are locked so they aren’t overwritten by accident. To sort or adapt: Review → Unprotect sheet (no password).</t>
  </si>
  <si>
    <t>When Excel reaches its limits</t>
  </si>
  <si>
    <t>A spreadsheet works as long as one person keeps it and the equipment stays on site. It gets tight when an item changes hands on a building site, when photos of its condition belong with it, or when the stocktake is due.</t>
  </si>
  <si>
    <t>Inventory management with NFC</t>
  </si>
  <si>
    <t>Switching to Log+Key</t>
  </si>
  <si>
    <t>If you switch, the Log+Key team does the first import from the “Inventory” sheet free of charge. We don’t need any names of people for it.</t>
  </si>
  <si>
    <t>More: log-key.de/en/templates/key-register/#import</t>
  </si>
  <si>
    <t>Sample based on German practice. Not legal advice.</t>
  </si>
  <si>
    <t>More templates: log-key.de/en/templates</t>
  </si>
  <si>
    <t>A template by Log+Key (Westrath GmbH, Aachen, Germany).</t>
  </si>
  <si>
    <t>Inventory: one row per item. Next inspection, inspection status, status and “With” calculate themselves (grey columns).</t>
  </si>
  <si>
    <t>Inventory no.</t>
  </si>
  <si>
    <t>Description</t>
  </si>
  <si>
    <t>Category</t>
  </si>
  <si>
    <t>Make / type</t>
  </si>
  <si>
    <t>Serial number</t>
  </si>
  <si>
    <t>Location / store</t>
  </si>
  <si>
    <t>Purchased on</t>
  </si>
  <si>
    <t>Regular inspection</t>
  </si>
  <si>
    <t>Last inspection</t>
  </si>
  <si>
    <t>Interval (months)</t>
  </si>
  <si>
    <t>Next inspection</t>
  </si>
  <si>
    <t>Inspection status</t>
  </si>
  <si>
    <t>Status</t>
  </si>
  <si>
    <t>With</t>
  </si>
  <si>
    <t>Note</t>
  </si>
  <si>
    <t>W-001</t>
  </si>
  <si>
    <t>Cordless drill</t>
  </si>
  <si>
    <t>Power tool</t>
  </si>
  <si>
    <t>Type A</t>
  </si>
  <si>
    <t>SN-10482</t>
  </si>
  <si>
    <t>Tool store</t>
  </si>
  <si>
    <t>Yes</t>
  </si>
  <si>
    <t>Example — delete</t>
  </si>
  <si>
    <t>M-001</t>
  </si>
  <si>
    <t>Laser distance meter</t>
  </si>
  <si>
    <t>Measuring device</t>
  </si>
  <si>
    <t>Type B</t>
  </si>
  <si>
    <t>SN-20931</t>
  </si>
  <si>
    <t>F-001</t>
  </si>
  <si>
    <t>Radio, channel 3</t>
  </si>
  <si>
    <t>Radio</t>
  </si>
  <si>
    <t>Type C</t>
  </si>
  <si>
    <t>SN-33017</t>
  </si>
  <si>
    <t>Caretaker’s office</t>
  </si>
  <si>
    <t>No</t>
  </si>
  <si>
    <t>Log: one new row per checkout. On return, fill in “Returned on” and the condition.</t>
  </si>
  <si>
    <t>Issued on</t>
  </si>
  <si>
    <t>Recipient</t>
  </si>
  <si>
    <t>Issued by</t>
  </si>
  <si>
    <t>Site / project</t>
  </si>
  <si>
    <t>Return due</t>
  </si>
  <si>
    <t>Returned on</t>
  </si>
  <si>
    <t>Condition at return</t>
  </si>
  <si>
    <t>(helper)</t>
  </si>
  <si>
    <t>Max Muster</t>
  </si>
  <si>
    <t>Erika Beispiel</t>
  </si>
  <si>
    <t>Site: Sample Street</t>
  </si>
  <si>
    <t>damaged</t>
  </si>
  <si>
    <t>Lea Schmidt</t>
  </si>
  <si>
    <t>Survey, hall 2</t>
  </si>
  <si>
    <t>Event, yard</t>
  </si>
  <si>
    <t>Data minimisation: name, department or company and a work phone number if needed. No home addresses, no ID details.</t>
  </si>
  <si>
    <t>Name</t>
  </si>
  <si>
    <t>Department / company</t>
  </si>
  <si>
    <t>Phone (optional)</t>
  </si>
  <si>
    <t>Sample Building Services Ltd</t>
  </si>
  <si>
    <t>0241 1234567</t>
  </si>
  <si>
    <t>Workshop</t>
  </si>
  <si>
    <t>Overview</t>
  </si>
  <si>
    <t>Items in total</t>
  </si>
  <si>
    <t>Items issued</t>
  </si>
  <si>
    <t>Checkouts overdue</t>
  </si>
  <si>
    <t>Inspections due</t>
  </si>
  <si>
    <t>Inspections within 30 days</t>
  </si>
  <si>
    <t>Returned damaged or faulty this month</t>
  </si>
  <si>
    <t>The figures come from the “Inventory” and “Checkouts” sheets, as of today’s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</si>
</sst>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u/>
      <color rgb="FF5746AD"/>
    </font>
    <font>
      <b/>
    </font>
    <font>
      <color rgb="FF6B6B6B"/>
      <sz val="10"/>
    </font>
    <font>
      <i/>
      <color rgb="FF6B6B6B"/>
      <sz val="10"/>
    </font>
    <font>
      <i/>
      <color rgb="FF8A8A8A"/>
    </font>
    <font>
      <color rgb="FF333333"/>
    </font>
    <font>
      <b/>
      <sz val="14"/>
    </font>
    <font>
      <b/>
      <sz val="13"/>
    </font>
  </fonts>
  <fills count="4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F6F6F6"/>
      </patternFill>
    </fill>
  </fills>
  <borders count="2">
    <border>
      <left/>
      <right/>
      <top/>
      <bottom/>
      <diagonal/>
    </border>
    <border>
      <left/>
      <right/>
      <top/>
      <bottom style="thin">
        <color rgb="FFBDBDB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164" fontId="7" fillId="3" borderId="0" xfId="0" applyNumberFormat="1" applyFont="1" applyFill="1"/>
    <xf numFmtId="0" fontId="7" fillId="3" borderId="0" xfId="0" applyFont="1" applyFill="1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4" fontId="8" fillId="3" borderId="0" xfId="0" applyNumberFormat="1" applyFont="1" applyFill="1"/>
    <xf numFmtId="0" fontId="8" fillId="3" borderId="0" xfId="0" applyFont="1" applyFill="1"/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7">
    <dxf>
      <font>
        <b/>
        <color rgb="FF8A1C1C"/>
      </font>
      <fill>
        <patternFill patternType="solid">
          <bgColor rgb="FFF8D7DA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  <dxf>
      <font>
        <b/>
        <color rgb="FF8A1C1C"/>
      </font>
      <fill>
        <patternFill patternType="solid">
          <bgColor rgb="FFF8D7DA"/>
        </patternFill>
      </fill>
    </dxf>
    <dxf>
      <fill>
        <patternFill patternType="solid">
          <bgColor rgb="FFFFF2CC"/>
        </patternFill>
      </fill>
    </dxf>
    <dxf>
      <font>
        <color rgb="FF8A1C1C"/>
      </font>
      <fill>
        <patternFill patternType="solid">
          <bgColor rgb="FFF8D7DA"/>
        </patternFill>
      </fill>
    </dxf>
    <dxf>
      <font>
        <color rgb="FF8A1C1C"/>
      </font>
      <fill>
        <patternFill patternType="solid">
          <bgColor rgb="FFF8D7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og-key.de/en/inventory-management/" TargetMode="External"/><Relationship Id="rId2" Type="http://schemas.openxmlformats.org/officeDocument/2006/relationships/hyperlink" Target="https://www.log-key.de/en/templates/key-register/#import" TargetMode="External"/><Relationship Id="rId3" Type="http://schemas.openxmlformats.org/officeDocument/2006/relationships/hyperlink" Target="https://www.log-key.de/en/tem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B7AF4"/>
    <pageSetUpPr fitToPage="1"/>
  </sheetPr>
  <dimension ref="A1:A35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2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2</v>
      </c>
    </row>
    <row r="16" spans="1:1" x14ac:dyDescent="0.25">
      <c r="A16" s="3" t="s">
        <v>13</v>
      </c>
    </row>
    <row r="17" spans="1:1" x14ac:dyDescent="0.25">
      <c r="A17" s="2" t="s">
        <v>14</v>
      </c>
    </row>
    <row r="18" spans="1:1" x14ac:dyDescent="0.25">
      <c r="A18" s="2" t="s">
        <v>2</v>
      </c>
    </row>
    <row r="19" spans="1:1" x14ac:dyDescent="0.25">
      <c r="A19" s="3" t="s">
        <v>15</v>
      </c>
    </row>
    <row r="20" spans="1:1" x14ac:dyDescent="0.25">
      <c r="A20" s="2" t="s">
        <v>16</v>
      </c>
    </row>
    <row r="21" spans="1:1" x14ac:dyDescent="0.25">
      <c r="A21" s="2" t="s">
        <v>2</v>
      </c>
    </row>
    <row r="22" spans="1:1" x14ac:dyDescent="0.25">
      <c r="A22" s="2" t="s">
        <v>17</v>
      </c>
    </row>
    <row r="23" spans="1:1" x14ac:dyDescent="0.25">
      <c r="A23" s="2" t="s">
        <v>18</v>
      </c>
    </row>
    <row r="24" spans="1:1" x14ac:dyDescent="0.25">
      <c r="A24" s="2" t="s">
        <v>2</v>
      </c>
    </row>
    <row r="25" spans="1:1" x14ac:dyDescent="0.25">
      <c r="A25" s="3" t="s">
        <v>19</v>
      </c>
    </row>
    <row r="26" spans="1:1" x14ac:dyDescent="0.25">
      <c r="A26" s="2" t="s">
        <v>20</v>
      </c>
    </row>
    <row r="27" spans="1:1" x14ac:dyDescent="0.25">
      <c r="A27" s="4" t="s">
        <v>21</v>
      </c>
    </row>
    <row r="28" spans="1:1" x14ac:dyDescent="0.25">
      <c r="A28" s="2" t="s">
        <v>2</v>
      </c>
    </row>
    <row r="29" spans="1:1" x14ac:dyDescent="0.25">
      <c r="A29" s="3" t="s">
        <v>22</v>
      </c>
    </row>
    <row r="30" spans="1:1" x14ac:dyDescent="0.25">
      <c r="A30" s="2" t="s">
        <v>23</v>
      </c>
    </row>
    <row r="31" spans="1:1" x14ac:dyDescent="0.25">
      <c r="A31" s="4" t="s">
        <v>24</v>
      </c>
    </row>
    <row r="32" spans="1:1" x14ac:dyDescent="0.25">
      <c r="A32" s="2" t="s">
        <v>2</v>
      </c>
    </row>
    <row r="33" spans="1:1" x14ac:dyDescent="0.25">
      <c r="A33" s="5" t="s">
        <v>25</v>
      </c>
    </row>
    <row r="34" spans="1:1" x14ac:dyDescent="0.25">
      <c r="A34" s="4" t="s">
        <v>26</v>
      </c>
    </row>
    <row r="35" spans="1:1" x14ac:dyDescent="0.25">
      <c r="A35" s="6" t="s">
        <v>27</v>
      </c>
    </row>
  </sheetData>
  <sheetProtection sheet="1" formatColumns="0" formatRows="0" sort="0" autoFilter="0"/>
  <hyperlinks>
    <hyperlink ref="A27" r:id="rId1"/>
    <hyperlink ref="A31" r:id="rId2"/>
    <hyperlink ref="A34" r:id="rId3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2"/>
  <sheetViews>
    <sheetView workbookViewId="0">
      <pane ySplit="2" topLeftCell="A3" activePane="bottomLeft" state="frozen"/>
      <selection pane="bottomLeft" activeCell="A3" sqref="A3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6" customWidth="1"/>
    <col min="5" max="5" width="14" customWidth="1"/>
    <col min="6" max="6" width="16" customWidth="1"/>
    <col min="7" max="9" width="12" customWidth="1"/>
    <col min="10" max="10" width="10" customWidth="1"/>
    <col min="11" max="13" width="12" customWidth="1"/>
    <col min="14" max="14" width="18" customWidth="1"/>
    <col min="15" max="15" width="22" customWidth="1"/>
  </cols>
  <sheetData>
    <row r="1" ht="32" customHeight="1" spans="1:15" x14ac:dyDescent="0.25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30" customHeight="1" spans="1:15" x14ac:dyDescent="0.25">
      <c r="A2" s="8" t="s">
        <v>29</v>
      </c>
      <c r="B2" s="8" t="s">
        <v>30</v>
      </c>
      <c r="C2" s="8" t="s">
        <v>31</v>
      </c>
      <c r="D2" s="8" t="s">
        <v>32</v>
      </c>
      <c r="E2" s="8" t="s">
        <v>33</v>
      </c>
      <c r="F2" s="8" t="s">
        <v>34</v>
      </c>
      <c r="G2" s="8" t="s">
        <v>35</v>
      </c>
      <c r="H2" s="8" t="s">
        <v>36</v>
      </c>
      <c r="I2" s="8" t="s">
        <v>37</v>
      </c>
      <c r="J2" s="8" t="s">
        <v>38</v>
      </c>
      <c r="K2" s="8" t="s">
        <v>39</v>
      </c>
      <c r="L2" s="8" t="s">
        <v>40</v>
      </c>
      <c r="M2" s="8" t="s">
        <v>41</v>
      </c>
      <c r="N2" s="8" t="s">
        <v>42</v>
      </c>
      <c r="O2" s="8" t="s">
        <v>43</v>
      </c>
    </row>
    <row r="3" spans="1:15" x14ac:dyDescent="0.25">
      <c r="A3" s="9" t="s">
        <v>44</v>
      </c>
      <c r="B3" s="9" t="s">
        <v>45</v>
      </c>
      <c r="C3" s="9" t="s">
        <v>46</v>
      </c>
      <c r="D3" s="9" t="s">
        <v>47</v>
      </c>
      <c r="E3" s="9" t="s">
        <v>48</v>
      </c>
      <c r="F3" s="9" t="s">
        <v>49</v>
      </c>
      <c r="G3" s="10">
        <v>45624</v>
      </c>
      <c r="H3" s="9" t="s">
        <v>50</v>
      </c>
      <c r="I3" s="10">
        <v>45974</v>
      </c>
      <c r="J3" s="9">
        <v>12</v>
      </c>
      <c r="K3" s="11">
        <f>IF($A3="","",IF($H3&lt;&gt;"Yes","",IF($I3="","",IF($J3="","",EDATE($I3,$J3)))))</f>
        <v>46339</v>
      </c>
      <c r="L3" s="12" t="str">
        <f>IF($A3="","",IF($K3="","—",IF($K3&lt;=TODAY(),"due",IF($K3&lt;=TODAY()+30,"within 30 days","ok"))))</f>
        <v>within 30 days</v>
      </c>
      <c r="M3" s="12" t="str">
        <f>IF($A3="","",IF(COUNTIF('Checkouts'!$L$3:$L$502,$A3)&gt;0,"issued","available"))</f>
        <v>available</v>
      </c>
      <c r="N3" s="12" t="str">
        <f>IF($A3="","",IFERROR(INDEX('Checkouts'!$D$3:$D$502,MATCH($A3,'Checkouts'!$L$3:$L$502,0)),""))</f>
        <v/>
      </c>
      <c r="O3" s="9" t="s">
        <v>51</v>
      </c>
    </row>
    <row r="4" spans="1:15" x14ac:dyDescent="0.25">
      <c r="A4" s="9" t="s">
        <v>52</v>
      </c>
      <c r="B4" s="9" t="s">
        <v>53</v>
      </c>
      <c r="C4" s="9" t="s">
        <v>54</v>
      </c>
      <c r="D4" s="9" t="s">
        <v>55</v>
      </c>
      <c r="E4" s="9" t="s">
        <v>56</v>
      </c>
      <c r="F4" s="9" t="s">
        <v>49</v>
      </c>
      <c r="G4" s="10">
        <v>45924</v>
      </c>
      <c r="H4" s="9" t="s">
        <v>50</v>
      </c>
      <c r="I4" s="10">
        <v>45944</v>
      </c>
      <c r="J4" s="9">
        <v>12</v>
      </c>
      <c r="K4" s="11">
        <f>IF($A4="","",IF($H4&lt;&gt;"Yes","",IF($I4="","",IF($J4="","",EDATE($I4,$J4)))))</f>
        <v>46309</v>
      </c>
      <c r="L4" s="12" t="str">
        <f>IF($A4="","",IF($K4="","—",IF($K4&lt;=TODAY(),"due",IF($K4&lt;=TODAY()+30,"within 30 days","ok"))))</f>
        <v>due</v>
      </c>
      <c r="M4" s="12" t="str">
        <f>IF($A4="","",IF(COUNTIF('Checkouts'!$L$3:$L$502,$A4)&gt;0,"issued","available"))</f>
        <v>issued</v>
      </c>
      <c r="N4" s="12" t="str">
        <f>IF($A4="","",IFERROR(INDEX('Checkouts'!$D$3:$D$502,MATCH($A4,'Checkouts'!$L$3:$L$502,0)),""))</f>
        <v>Lea Schmidt</v>
      </c>
      <c r="O4" s="9" t="s">
        <v>51</v>
      </c>
    </row>
    <row r="5" spans="1:15" x14ac:dyDescent="0.25">
      <c r="A5" s="9" t="s">
        <v>57</v>
      </c>
      <c r="B5" s="9" t="s">
        <v>58</v>
      </c>
      <c r="C5" s="9" t="s">
        <v>59</v>
      </c>
      <c r="D5" s="9" t="s">
        <v>60</v>
      </c>
      <c r="E5" s="9" t="s">
        <v>61</v>
      </c>
      <c r="F5" s="9" t="s">
        <v>62</v>
      </c>
      <c r="G5" s="10">
        <v>46124</v>
      </c>
      <c r="H5" s="9" t="s">
        <v>63</v>
      </c>
      <c r="I5" s="10"/>
      <c r="J5" s="9"/>
      <c r="K5" s="11" t="str">
        <f>IF($A5="","",IF($H5&lt;&gt;"Yes","",IF($I5="","",IF($J5="","",EDATE($I5,$J5)))))</f>
        <v/>
      </c>
      <c r="L5" s="12" t="str">
        <f>IF($A5="","",IF($K5="","—",IF($K5&lt;=TODAY(),"due",IF($K5&lt;=TODAY()+30,"within 30 days","ok"))))</f>
        <v>—</v>
      </c>
      <c r="M5" s="12" t="str">
        <f>IF($A5="","",IF(COUNTIF('Checkouts'!$L$3:$L$502,$A5)&gt;0,"issued","available"))</f>
        <v>issued</v>
      </c>
      <c r="N5" s="12" t="str">
        <f>IF($A5="","",IFERROR(INDEX('Checkouts'!$D$3:$D$502,MATCH($A5,'Checkouts'!$L$3:$L$502,0)),""))</f>
        <v>Max Muster</v>
      </c>
      <c r="O5" s="9" t="s">
        <v>51</v>
      </c>
    </row>
    <row r="6" spans="1:15" x14ac:dyDescent="0.25">
      <c r="A6" s="13"/>
      <c r="B6" s="13"/>
      <c r="C6" s="13"/>
      <c r="D6" s="13"/>
      <c r="E6" s="13"/>
      <c r="F6" s="13"/>
      <c r="G6" s="14"/>
      <c r="H6" s="13"/>
      <c r="I6" s="14"/>
      <c r="J6" s="13"/>
      <c r="K6" s="15" t="str">
        <f>IF($A6="","",IF($H6&lt;&gt;"Yes","",IF($I6="","",IF($J6="","",EDATE($I6,$J6)))))</f>
        <v/>
      </c>
      <c r="L6" s="16" t="str">
        <f>IF($A6="","",IF($K6="","—",IF($K6&lt;=TODAY(),"due",IF($K6&lt;=TODAY()+30,"within 30 days","ok"))))</f>
        <v/>
      </c>
      <c r="M6" s="16" t="str">
        <f>IF($A6="","",IF(COUNTIF('Checkouts'!$L$3:$L$502,$A6)&gt;0,"issued","available"))</f>
        <v/>
      </c>
      <c r="N6" s="16" t="str">
        <f>IF($A6="","",IFERROR(INDEX('Checkouts'!$D$3:$D$502,MATCH($A6,'Checkouts'!$L$3:$L$502,0)),""))</f>
        <v/>
      </c>
      <c r="O6" s="13"/>
    </row>
    <row r="7" spans="1:15" x14ac:dyDescent="0.25">
      <c r="A7" s="13"/>
      <c r="B7" s="13"/>
      <c r="C7" s="13"/>
      <c r="D7" s="13"/>
      <c r="E7" s="13"/>
      <c r="F7" s="13"/>
      <c r="G7" s="14"/>
      <c r="H7" s="13"/>
      <c r="I7" s="14"/>
      <c r="J7" s="13"/>
      <c r="K7" s="15" t="str">
        <f>IF($A7="","",IF($H7&lt;&gt;"Yes","",IF($I7="","",IF($J7="","",EDATE($I7,$J7)))))</f>
        <v/>
      </c>
      <c r="L7" s="16" t="str">
        <f>IF($A7="","",IF($K7="","—",IF($K7&lt;=TODAY(),"due",IF($K7&lt;=TODAY()+30,"within 30 days","ok"))))</f>
        <v/>
      </c>
      <c r="M7" s="16" t="str">
        <f>IF($A7="","",IF(COUNTIF('Checkouts'!$L$3:$L$502,$A7)&gt;0,"issued","available"))</f>
        <v/>
      </c>
      <c r="N7" s="16" t="str">
        <f>IF($A7="","",IFERROR(INDEX('Checkouts'!$D$3:$D$502,MATCH($A7,'Checkouts'!$L$3:$L$502,0)),""))</f>
        <v/>
      </c>
      <c r="O7" s="13"/>
    </row>
    <row r="8" spans="1:15" x14ac:dyDescent="0.25">
      <c r="A8" s="13"/>
      <c r="B8" s="13"/>
      <c r="C8" s="13"/>
      <c r="D8" s="13"/>
      <c r="E8" s="13"/>
      <c r="F8" s="13"/>
      <c r="G8" s="14"/>
      <c r="H8" s="13"/>
      <c r="I8" s="14"/>
      <c r="J8" s="13"/>
      <c r="K8" s="15" t="str">
        <f>IF($A8="","",IF($H8&lt;&gt;"Yes","",IF($I8="","",IF($J8="","",EDATE($I8,$J8)))))</f>
        <v/>
      </c>
      <c r="L8" s="16" t="str">
        <f>IF($A8="","",IF($K8="","—",IF($K8&lt;=TODAY(),"due",IF($K8&lt;=TODAY()+30,"within 30 days","ok"))))</f>
        <v/>
      </c>
      <c r="M8" s="16" t="str">
        <f>IF($A8="","",IF(COUNTIF('Checkouts'!$L$3:$L$502,$A8)&gt;0,"issued","available"))</f>
        <v/>
      </c>
      <c r="N8" s="16" t="str">
        <f>IF($A8="","",IFERROR(INDEX('Checkouts'!$D$3:$D$502,MATCH($A8,'Checkouts'!$L$3:$L$502,0)),""))</f>
        <v/>
      </c>
      <c r="O8" s="13"/>
    </row>
    <row r="9" spans="1:15" x14ac:dyDescent="0.25">
      <c r="A9" s="13"/>
      <c r="B9" s="13"/>
      <c r="C9" s="13"/>
      <c r="D9" s="13"/>
      <c r="E9" s="13"/>
      <c r="F9" s="13"/>
      <c r="G9" s="14"/>
      <c r="H9" s="13"/>
      <c r="I9" s="14"/>
      <c r="J9" s="13"/>
      <c r="K9" s="15" t="str">
        <f>IF($A9="","",IF($H9&lt;&gt;"Yes","",IF($I9="","",IF($J9="","",EDATE($I9,$J9)))))</f>
        <v/>
      </c>
      <c r="L9" s="16" t="str">
        <f>IF($A9="","",IF($K9="","—",IF($K9&lt;=TODAY(),"due",IF($K9&lt;=TODAY()+30,"within 30 days","ok"))))</f>
        <v/>
      </c>
      <c r="M9" s="16" t="str">
        <f>IF($A9="","",IF(COUNTIF('Checkouts'!$L$3:$L$502,$A9)&gt;0,"issued","available"))</f>
        <v/>
      </c>
      <c r="N9" s="16" t="str">
        <f>IF($A9="","",IFERROR(INDEX('Checkouts'!$D$3:$D$502,MATCH($A9,'Checkouts'!$L$3:$L$502,0)),""))</f>
        <v/>
      </c>
      <c r="O9" s="13"/>
    </row>
    <row r="10" spans="1:15" x14ac:dyDescent="0.25">
      <c r="A10" s="13"/>
      <c r="B10" s="13"/>
      <c r="C10" s="13"/>
      <c r="D10" s="13"/>
      <c r="E10" s="13"/>
      <c r="F10" s="13"/>
      <c r="G10" s="14"/>
      <c r="H10" s="13"/>
      <c r="I10" s="14"/>
      <c r="J10" s="13"/>
      <c r="K10" s="15" t="str">
        <f>IF($A10="","",IF($H10&lt;&gt;"Yes","",IF($I10="","",IF($J10="","",EDATE($I10,$J10)))))</f>
        <v/>
      </c>
      <c r="L10" s="16" t="str">
        <f>IF($A10="","",IF($K10="","—",IF($K10&lt;=TODAY(),"due",IF($K10&lt;=TODAY()+30,"within 30 days","ok"))))</f>
        <v/>
      </c>
      <c r="M10" s="16" t="str">
        <f>IF($A10="","",IF(COUNTIF('Checkouts'!$L$3:$L$502,$A10)&gt;0,"issued","available"))</f>
        <v/>
      </c>
      <c r="N10" s="16" t="str">
        <f>IF($A10="","",IFERROR(INDEX('Checkouts'!$D$3:$D$502,MATCH($A10,'Checkouts'!$L$3:$L$502,0)),""))</f>
        <v/>
      </c>
      <c r="O10" s="13"/>
    </row>
    <row r="11" spans="1:15" x14ac:dyDescent="0.25">
      <c r="A11" s="13"/>
      <c r="B11" s="13"/>
      <c r="C11" s="13"/>
      <c r="D11" s="13"/>
      <c r="E11" s="13"/>
      <c r="F11" s="13"/>
      <c r="G11" s="14"/>
      <c r="H11" s="13"/>
      <c r="I11" s="14"/>
      <c r="J11" s="13"/>
      <c r="K11" s="15" t="str">
        <f>IF($A11="","",IF($H11&lt;&gt;"Yes","",IF($I11="","",IF($J11="","",EDATE($I11,$J11)))))</f>
        <v/>
      </c>
      <c r="L11" s="16" t="str">
        <f>IF($A11="","",IF($K11="","—",IF($K11&lt;=TODAY(),"due",IF($K11&lt;=TODAY()+30,"within 30 days","ok"))))</f>
        <v/>
      </c>
      <c r="M11" s="16" t="str">
        <f>IF($A11="","",IF(COUNTIF('Checkouts'!$L$3:$L$502,$A11)&gt;0,"issued","available"))</f>
        <v/>
      </c>
      <c r="N11" s="16" t="str">
        <f>IF($A11="","",IFERROR(INDEX('Checkouts'!$D$3:$D$502,MATCH($A11,'Checkouts'!$L$3:$L$502,0)),""))</f>
        <v/>
      </c>
      <c r="O11" s="13"/>
    </row>
    <row r="12" spans="1:15" x14ac:dyDescent="0.25">
      <c r="A12" s="13"/>
      <c r="B12" s="13"/>
      <c r="C12" s="13"/>
      <c r="D12" s="13"/>
      <c r="E12" s="13"/>
      <c r="F12" s="13"/>
      <c r="G12" s="14"/>
      <c r="H12" s="13"/>
      <c r="I12" s="14"/>
      <c r="J12" s="13"/>
      <c r="K12" s="15" t="str">
        <f>IF($A12="","",IF($H12&lt;&gt;"Yes","",IF($I12="","",IF($J12="","",EDATE($I12,$J12)))))</f>
        <v/>
      </c>
      <c r="L12" s="16" t="str">
        <f>IF($A12="","",IF($K12="","—",IF($K12&lt;=TODAY(),"due",IF($K12&lt;=TODAY()+30,"within 30 days","ok"))))</f>
        <v/>
      </c>
      <c r="M12" s="16" t="str">
        <f>IF($A12="","",IF(COUNTIF('Checkouts'!$L$3:$L$502,$A12)&gt;0,"issued","available"))</f>
        <v/>
      </c>
      <c r="N12" s="16" t="str">
        <f>IF($A12="","",IFERROR(INDEX('Checkouts'!$D$3:$D$502,MATCH($A12,'Checkouts'!$L$3:$L$502,0)),""))</f>
        <v/>
      </c>
      <c r="O12" s="13"/>
    </row>
    <row r="13" spans="1:15" x14ac:dyDescent="0.25">
      <c r="A13" s="13"/>
      <c r="B13" s="13"/>
      <c r="C13" s="13"/>
      <c r="D13" s="13"/>
      <c r="E13" s="13"/>
      <c r="F13" s="13"/>
      <c r="G13" s="14"/>
      <c r="H13" s="13"/>
      <c r="I13" s="14"/>
      <c r="J13" s="13"/>
      <c r="K13" s="15" t="str">
        <f>IF($A13="","",IF($H13&lt;&gt;"Yes","",IF($I13="","",IF($J13="","",EDATE($I13,$J13)))))</f>
        <v/>
      </c>
      <c r="L13" s="16" t="str">
        <f>IF($A13="","",IF($K13="","—",IF($K13&lt;=TODAY(),"due",IF($K13&lt;=TODAY()+30,"within 30 days","ok"))))</f>
        <v/>
      </c>
      <c r="M13" s="16" t="str">
        <f>IF($A13="","",IF(COUNTIF('Checkouts'!$L$3:$L$502,$A13)&gt;0,"issued","available"))</f>
        <v/>
      </c>
      <c r="N13" s="16" t="str">
        <f>IF($A13="","",IFERROR(INDEX('Checkouts'!$D$3:$D$502,MATCH($A13,'Checkouts'!$L$3:$L$502,0)),""))</f>
        <v/>
      </c>
      <c r="O13" s="13"/>
    </row>
    <row r="14" spans="1:15" x14ac:dyDescent="0.25">
      <c r="A14" s="13"/>
      <c r="B14" s="13"/>
      <c r="C14" s="13"/>
      <c r="D14" s="13"/>
      <c r="E14" s="13"/>
      <c r="F14" s="13"/>
      <c r="G14" s="14"/>
      <c r="H14" s="13"/>
      <c r="I14" s="14"/>
      <c r="J14" s="13"/>
      <c r="K14" s="15" t="str">
        <f>IF($A14="","",IF($H14&lt;&gt;"Yes","",IF($I14="","",IF($J14="","",EDATE($I14,$J14)))))</f>
        <v/>
      </c>
      <c r="L14" s="16" t="str">
        <f>IF($A14="","",IF($K14="","—",IF($K14&lt;=TODAY(),"due",IF($K14&lt;=TODAY()+30,"within 30 days","ok"))))</f>
        <v/>
      </c>
      <c r="M14" s="16" t="str">
        <f>IF($A14="","",IF(COUNTIF('Checkouts'!$L$3:$L$502,$A14)&gt;0,"issued","available"))</f>
        <v/>
      </c>
      <c r="N14" s="16" t="str">
        <f>IF($A14="","",IFERROR(INDEX('Checkouts'!$D$3:$D$502,MATCH($A14,'Checkouts'!$L$3:$L$502,0)),""))</f>
        <v/>
      </c>
      <c r="O14" s="13"/>
    </row>
    <row r="15" spans="1:15" x14ac:dyDescent="0.25">
      <c r="A15" s="13"/>
      <c r="B15" s="13"/>
      <c r="C15" s="13"/>
      <c r="D15" s="13"/>
      <c r="E15" s="13"/>
      <c r="F15" s="13"/>
      <c r="G15" s="14"/>
      <c r="H15" s="13"/>
      <c r="I15" s="14"/>
      <c r="J15" s="13"/>
      <c r="K15" s="15" t="str">
        <f>IF($A15="","",IF($H15&lt;&gt;"Yes","",IF($I15="","",IF($J15="","",EDATE($I15,$J15)))))</f>
        <v/>
      </c>
      <c r="L15" s="16" t="str">
        <f>IF($A15="","",IF($K15="","—",IF($K15&lt;=TODAY(),"due",IF($K15&lt;=TODAY()+30,"within 30 days","ok"))))</f>
        <v/>
      </c>
      <c r="M15" s="16" t="str">
        <f>IF($A15="","",IF(COUNTIF('Checkouts'!$L$3:$L$502,$A15)&gt;0,"issued","available"))</f>
        <v/>
      </c>
      <c r="N15" s="16" t="str">
        <f>IF($A15="","",IFERROR(INDEX('Checkouts'!$D$3:$D$502,MATCH($A15,'Checkouts'!$L$3:$L$502,0)),""))</f>
        <v/>
      </c>
      <c r="O15" s="13"/>
    </row>
    <row r="16" spans="1:15" x14ac:dyDescent="0.25">
      <c r="A16" s="13"/>
      <c r="B16" s="13"/>
      <c r="C16" s="13"/>
      <c r="D16" s="13"/>
      <c r="E16" s="13"/>
      <c r="F16" s="13"/>
      <c r="G16" s="14"/>
      <c r="H16" s="13"/>
      <c r="I16" s="14"/>
      <c r="J16" s="13"/>
      <c r="K16" s="15" t="str">
        <f>IF($A16="","",IF($H16&lt;&gt;"Yes","",IF($I16="","",IF($J16="","",EDATE($I16,$J16)))))</f>
        <v/>
      </c>
      <c r="L16" s="16" t="str">
        <f>IF($A16="","",IF($K16="","—",IF($K16&lt;=TODAY(),"due",IF($K16&lt;=TODAY()+30,"within 30 days","ok"))))</f>
        <v/>
      </c>
      <c r="M16" s="16" t="str">
        <f>IF($A16="","",IF(COUNTIF('Checkouts'!$L$3:$L$502,$A16)&gt;0,"issued","available"))</f>
        <v/>
      </c>
      <c r="N16" s="16" t="str">
        <f>IF($A16="","",IFERROR(INDEX('Checkouts'!$D$3:$D$502,MATCH($A16,'Checkouts'!$L$3:$L$502,0)),""))</f>
        <v/>
      </c>
      <c r="O16" s="13"/>
    </row>
    <row r="17" spans="1:15" x14ac:dyDescent="0.25">
      <c r="A17" s="13"/>
      <c r="B17" s="13"/>
      <c r="C17" s="13"/>
      <c r="D17" s="13"/>
      <c r="E17" s="13"/>
      <c r="F17" s="13"/>
      <c r="G17" s="14"/>
      <c r="H17" s="13"/>
      <c r="I17" s="14"/>
      <c r="J17" s="13"/>
      <c r="K17" s="15" t="str">
        <f>IF($A17="","",IF($H17&lt;&gt;"Yes","",IF($I17="","",IF($J17="","",EDATE($I17,$J17)))))</f>
        <v/>
      </c>
      <c r="L17" s="16" t="str">
        <f>IF($A17="","",IF($K17="","—",IF($K17&lt;=TODAY(),"due",IF($K17&lt;=TODAY()+30,"within 30 days","ok"))))</f>
        <v/>
      </c>
      <c r="M17" s="16" t="str">
        <f>IF($A17="","",IF(COUNTIF('Checkouts'!$L$3:$L$502,$A17)&gt;0,"issued","available"))</f>
        <v/>
      </c>
      <c r="N17" s="16" t="str">
        <f>IF($A17="","",IFERROR(INDEX('Checkouts'!$D$3:$D$502,MATCH($A17,'Checkouts'!$L$3:$L$502,0)),""))</f>
        <v/>
      </c>
      <c r="O17" s="13"/>
    </row>
    <row r="18" spans="1:15" x14ac:dyDescent="0.25">
      <c r="A18" s="13"/>
      <c r="B18" s="13"/>
      <c r="C18" s="13"/>
      <c r="D18" s="13"/>
      <c r="E18" s="13"/>
      <c r="F18" s="13"/>
      <c r="G18" s="14"/>
      <c r="H18" s="13"/>
      <c r="I18" s="14"/>
      <c r="J18" s="13"/>
      <c r="K18" s="15" t="str">
        <f>IF($A18="","",IF($H18&lt;&gt;"Yes","",IF($I18="","",IF($J18="","",EDATE($I18,$J18)))))</f>
        <v/>
      </c>
      <c r="L18" s="16" t="str">
        <f>IF($A18="","",IF($K18="","—",IF($K18&lt;=TODAY(),"due",IF($K18&lt;=TODAY()+30,"within 30 days","ok"))))</f>
        <v/>
      </c>
      <c r="M18" s="16" t="str">
        <f>IF($A18="","",IF(COUNTIF('Checkouts'!$L$3:$L$502,$A18)&gt;0,"issued","available"))</f>
        <v/>
      </c>
      <c r="N18" s="16" t="str">
        <f>IF($A18="","",IFERROR(INDEX('Checkouts'!$D$3:$D$502,MATCH($A18,'Checkouts'!$L$3:$L$502,0)),""))</f>
        <v/>
      </c>
      <c r="O18" s="13"/>
    </row>
    <row r="19" spans="1:15" x14ac:dyDescent="0.25">
      <c r="A19" s="13"/>
      <c r="B19" s="13"/>
      <c r="C19" s="13"/>
      <c r="D19" s="13"/>
      <c r="E19" s="13"/>
      <c r="F19" s="13"/>
      <c r="G19" s="14"/>
      <c r="H19" s="13"/>
      <c r="I19" s="14"/>
      <c r="J19" s="13"/>
      <c r="K19" s="15" t="str">
        <f>IF($A19="","",IF($H19&lt;&gt;"Yes","",IF($I19="","",IF($J19="","",EDATE($I19,$J19)))))</f>
        <v/>
      </c>
      <c r="L19" s="16" t="str">
        <f>IF($A19="","",IF($K19="","—",IF($K19&lt;=TODAY(),"due",IF($K19&lt;=TODAY()+30,"within 30 days","ok"))))</f>
        <v/>
      </c>
      <c r="M19" s="16" t="str">
        <f>IF($A19="","",IF(COUNTIF('Checkouts'!$L$3:$L$502,$A19)&gt;0,"issued","available"))</f>
        <v/>
      </c>
      <c r="N19" s="16" t="str">
        <f>IF($A19="","",IFERROR(INDEX('Checkouts'!$D$3:$D$502,MATCH($A19,'Checkouts'!$L$3:$L$502,0)),""))</f>
        <v/>
      </c>
      <c r="O19" s="13"/>
    </row>
    <row r="20" spans="1:15" x14ac:dyDescent="0.25">
      <c r="A20" s="13"/>
      <c r="B20" s="13"/>
      <c r="C20" s="13"/>
      <c r="D20" s="13"/>
      <c r="E20" s="13"/>
      <c r="F20" s="13"/>
      <c r="G20" s="14"/>
      <c r="H20" s="13"/>
      <c r="I20" s="14"/>
      <c r="J20" s="13"/>
      <c r="K20" s="15" t="str">
        <f>IF($A20="","",IF($H20&lt;&gt;"Yes","",IF($I20="","",IF($J20="","",EDATE($I20,$J20)))))</f>
        <v/>
      </c>
      <c r="L20" s="16" t="str">
        <f>IF($A20="","",IF($K20="","—",IF($K20&lt;=TODAY(),"due",IF($K20&lt;=TODAY()+30,"within 30 days","ok"))))</f>
        <v/>
      </c>
      <c r="M20" s="16" t="str">
        <f>IF($A20="","",IF(COUNTIF('Checkouts'!$L$3:$L$502,$A20)&gt;0,"issued","available"))</f>
        <v/>
      </c>
      <c r="N20" s="16" t="str">
        <f>IF($A20="","",IFERROR(INDEX('Checkouts'!$D$3:$D$502,MATCH($A20,'Checkouts'!$L$3:$L$502,0)),""))</f>
        <v/>
      </c>
      <c r="O20" s="13"/>
    </row>
    <row r="21" spans="1:15" x14ac:dyDescent="0.25">
      <c r="A21" s="13"/>
      <c r="B21" s="13"/>
      <c r="C21" s="13"/>
      <c r="D21" s="13"/>
      <c r="E21" s="13"/>
      <c r="F21" s="13"/>
      <c r="G21" s="14"/>
      <c r="H21" s="13"/>
      <c r="I21" s="14"/>
      <c r="J21" s="13"/>
      <c r="K21" s="15" t="str">
        <f>IF($A21="","",IF($H21&lt;&gt;"Yes","",IF($I21="","",IF($J21="","",EDATE($I21,$J21)))))</f>
        <v/>
      </c>
      <c r="L21" s="16" t="str">
        <f>IF($A21="","",IF($K21="","—",IF($K21&lt;=TODAY(),"due",IF($K21&lt;=TODAY()+30,"within 30 days","ok"))))</f>
        <v/>
      </c>
      <c r="M21" s="16" t="str">
        <f>IF($A21="","",IF(COUNTIF('Checkouts'!$L$3:$L$502,$A21)&gt;0,"issued","available"))</f>
        <v/>
      </c>
      <c r="N21" s="16" t="str">
        <f>IF($A21="","",IFERROR(INDEX('Checkouts'!$D$3:$D$502,MATCH($A21,'Checkouts'!$L$3:$L$502,0)),""))</f>
        <v/>
      </c>
      <c r="O21" s="13"/>
    </row>
    <row r="22" spans="1:15" x14ac:dyDescent="0.25">
      <c r="A22" s="13"/>
      <c r="B22" s="13"/>
      <c r="C22" s="13"/>
      <c r="D22" s="13"/>
      <c r="E22" s="13"/>
      <c r="F22" s="13"/>
      <c r="G22" s="14"/>
      <c r="H22" s="13"/>
      <c r="I22" s="14"/>
      <c r="J22" s="13"/>
      <c r="K22" s="15" t="str">
        <f>IF($A22="","",IF($H22&lt;&gt;"Yes","",IF($I22="","",IF($J22="","",EDATE($I22,$J22)))))</f>
        <v/>
      </c>
      <c r="L22" s="16" t="str">
        <f>IF($A22="","",IF($K22="","—",IF($K22&lt;=TODAY(),"due",IF($K22&lt;=TODAY()+30,"within 30 days","ok"))))</f>
        <v/>
      </c>
      <c r="M22" s="16" t="str">
        <f>IF($A22="","",IF(COUNTIF('Checkouts'!$L$3:$L$502,$A22)&gt;0,"issued","available"))</f>
        <v/>
      </c>
      <c r="N22" s="16" t="str">
        <f>IF($A22="","",IFERROR(INDEX('Checkouts'!$D$3:$D$502,MATCH($A22,'Checkouts'!$L$3:$L$502,0)),""))</f>
        <v/>
      </c>
      <c r="O22" s="13"/>
    </row>
    <row r="23" spans="1:15" x14ac:dyDescent="0.25">
      <c r="A23" s="13"/>
      <c r="B23" s="13"/>
      <c r="C23" s="13"/>
      <c r="D23" s="13"/>
      <c r="E23" s="13"/>
      <c r="F23" s="13"/>
      <c r="G23" s="14"/>
      <c r="H23" s="13"/>
      <c r="I23" s="14"/>
      <c r="J23" s="13"/>
      <c r="K23" s="15" t="str">
        <f>IF($A23="","",IF($H23&lt;&gt;"Yes","",IF($I23="","",IF($J23="","",EDATE($I23,$J23)))))</f>
        <v/>
      </c>
      <c r="L23" s="16" t="str">
        <f>IF($A23="","",IF($K23="","—",IF($K23&lt;=TODAY(),"due",IF($K23&lt;=TODAY()+30,"within 30 days","ok"))))</f>
        <v/>
      </c>
      <c r="M23" s="16" t="str">
        <f>IF($A23="","",IF(COUNTIF('Checkouts'!$L$3:$L$502,$A23)&gt;0,"issued","available"))</f>
        <v/>
      </c>
      <c r="N23" s="16" t="str">
        <f>IF($A23="","",IFERROR(INDEX('Checkouts'!$D$3:$D$502,MATCH($A23,'Checkouts'!$L$3:$L$502,0)),""))</f>
        <v/>
      </c>
      <c r="O23" s="13"/>
    </row>
    <row r="24" spans="1:15" x14ac:dyDescent="0.25">
      <c r="A24" s="13"/>
      <c r="B24" s="13"/>
      <c r="C24" s="13"/>
      <c r="D24" s="13"/>
      <c r="E24" s="13"/>
      <c r="F24" s="13"/>
      <c r="G24" s="14"/>
      <c r="H24" s="13"/>
      <c r="I24" s="14"/>
      <c r="J24" s="13"/>
      <c r="K24" s="15" t="str">
        <f>IF($A24="","",IF($H24&lt;&gt;"Yes","",IF($I24="","",IF($J24="","",EDATE($I24,$J24)))))</f>
        <v/>
      </c>
      <c r="L24" s="16" t="str">
        <f>IF($A24="","",IF($K24="","—",IF($K24&lt;=TODAY(),"due",IF($K24&lt;=TODAY()+30,"within 30 days","ok"))))</f>
        <v/>
      </c>
      <c r="M24" s="16" t="str">
        <f>IF($A24="","",IF(COUNTIF('Checkouts'!$L$3:$L$502,$A24)&gt;0,"issued","available"))</f>
        <v/>
      </c>
      <c r="N24" s="16" t="str">
        <f>IF($A24="","",IFERROR(INDEX('Checkouts'!$D$3:$D$502,MATCH($A24,'Checkouts'!$L$3:$L$502,0)),""))</f>
        <v/>
      </c>
      <c r="O24" s="13"/>
    </row>
    <row r="25" spans="1:15" x14ac:dyDescent="0.25">
      <c r="A25" s="13"/>
      <c r="B25" s="13"/>
      <c r="C25" s="13"/>
      <c r="D25" s="13"/>
      <c r="E25" s="13"/>
      <c r="F25" s="13"/>
      <c r="G25" s="14"/>
      <c r="H25" s="13"/>
      <c r="I25" s="14"/>
      <c r="J25" s="13"/>
      <c r="K25" s="15" t="str">
        <f>IF($A25="","",IF($H25&lt;&gt;"Yes","",IF($I25="","",IF($J25="","",EDATE($I25,$J25)))))</f>
        <v/>
      </c>
      <c r="L25" s="16" t="str">
        <f>IF($A25="","",IF($K25="","—",IF($K25&lt;=TODAY(),"due",IF($K25&lt;=TODAY()+30,"within 30 days","ok"))))</f>
        <v/>
      </c>
      <c r="M25" s="16" t="str">
        <f>IF($A25="","",IF(COUNTIF('Checkouts'!$L$3:$L$502,$A25)&gt;0,"issued","available"))</f>
        <v/>
      </c>
      <c r="N25" s="16" t="str">
        <f>IF($A25="","",IFERROR(INDEX('Checkouts'!$D$3:$D$502,MATCH($A25,'Checkouts'!$L$3:$L$502,0)),""))</f>
        <v/>
      </c>
      <c r="O25" s="13"/>
    </row>
    <row r="26" spans="1:15" x14ac:dyDescent="0.25">
      <c r="A26" s="13"/>
      <c r="B26" s="13"/>
      <c r="C26" s="13"/>
      <c r="D26" s="13"/>
      <c r="E26" s="13"/>
      <c r="F26" s="13"/>
      <c r="G26" s="14"/>
      <c r="H26" s="13"/>
      <c r="I26" s="14"/>
      <c r="J26" s="13"/>
      <c r="K26" s="15" t="str">
        <f>IF($A26="","",IF($H26&lt;&gt;"Yes","",IF($I26="","",IF($J26="","",EDATE($I26,$J26)))))</f>
        <v/>
      </c>
      <c r="L26" s="16" t="str">
        <f>IF($A26="","",IF($K26="","—",IF($K26&lt;=TODAY(),"due",IF($K26&lt;=TODAY()+30,"within 30 days","ok"))))</f>
        <v/>
      </c>
      <c r="M26" s="16" t="str">
        <f>IF($A26="","",IF(COUNTIF('Checkouts'!$L$3:$L$502,$A26)&gt;0,"issued","available"))</f>
        <v/>
      </c>
      <c r="N26" s="16" t="str">
        <f>IF($A26="","",IFERROR(INDEX('Checkouts'!$D$3:$D$502,MATCH($A26,'Checkouts'!$L$3:$L$502,0)),""))</f>
        <v/>
      </c>
      <c r="O26" s="13"/>
    </row>
    <row r="27" spans="1:15" x14ac:dyDescent="0.25">
      <c r="A27" s="13"/>
      <c r="B27" s="13"/>
      <c r="C27" s="13"/>
      <c r="D27" s="13"/>
      <c r="E27" s="13"/>
      <c r="F27" s="13"/>
      <c r="G27" s="14"/>
      <c r="H27" s="13"/>
      <c r="I27" s="14"/>
      <c r="J27" s="13"/>
      <c r="K27" s="15" t="str">
        <f>IF($A27="","",IF($H27&lt;&gt;"Yes","",IF($I27="","",IF($J27="","",EDATE($I27,$J27)))))</f>
        <v/>
      </c>
      <c r="L27" s="16" t="str">
        <f>IF($A27="","",IF($K27="","—",IF($K27&lt;=TODAY(),"due",IF($K27&lt;=TODAY()+30,"within 30 days","ok"))))</f>
        <v/>
      </c>
      <c r="M27" s="16" t="str">
        <f>IF($A27="","",IF(COUNTIF('Checkouts'!$L$3:$L$502,$A27)&gt;0,"issued","available"))</f>
        <v/>
      </c>
      <c r="N27" s="16" t="str">
        <f>IF($A27="","",IFERROR(INDEX('Checkouts'!$D$3:$D$502,MATCH($A27,'Checkouts'!$L$3:$L$502,0)),""))</f>
        <v/>
      </c>
      <c r="O27" s="13"/>
    </row>
    <row r="28" spans="1:15" x14ac:dyDescent="0.25">
      <c r="A28" s="13"/>
      <c r="B28" s="13"/>
      <c r="C28" s="13"/>
      <c r="D28" s="13"/>
      <c r="E28" s="13"/>
      <c r="F28" s="13"/>
      <c r="G28" s="14"/>
      <c r="H28" s="13"/>
      <c r="I28" s="14"/>
      <c r="J28" s="13"/>
      <c r="K28" s="15" t="str">
        <f>IF($A28="","",IF($H28&lt;&gt;"Yes","",IF($I28="","",IF($J28="","",EDATE($I28,$J28)))))</f>
        <v/>
      </c>
      <c r="L28" s="16" t="str">
        <f>IF($A28="","",IF($K28="","—",IF($K28&lt;=TODAY(),"due",IF($K28&lt;=TODAY()+30,"within 30 days","ok"))))</f>
        <v/>
      </c>
      <c r="M28" s="16" t="str">
        <f>IF($A28="","",IF(COUNTIF('Checkouts'!$L$3:$L$502,$A28)&gt;0,"issued","available"))</f>
        <v/>
      </c>
      <c r="N28" s="16" t="str">
        <f>IF($A28="","",IFERROR(INDEX('Checkouts'!$D$3:$D$502,MATCH($A28,'Checkouts'!$L$3:$L$502,0)),""))</f>
        <v/>
      </c>
      <c r="O28" s="13"/>
    </row>
    <row r="29" spans="1:15" x14ac:dyDescent="0.25">
      <c r="A29" s="13"/>
      <c r="B29" s="13"/>
      <c r="C29" s="13"/>
      <c r="D29" s="13"/>
      <c r="E29" s="13"/>
      <c r="F29" s="13"/>
      <c r="G29" s="14"/>
      <c r="H29" s="13"/>
      <c r="I29" s="14"/>
      <c r="J29" s="13"/>
      <c r="K29" s="15" t="str">
        <f>IF($A29="","",IF($H29&lt;&gt;"Yes","",IF($I29="","",IF($J29="","",EDATE($I29,$J29)))))</f>
        <v/>
      </c>
      <c r="L29" s="16" t="str">
        <f>IF($A29="","",IF($K29="","—",IF($K29&lt;=TODAY(),"due",IF($K29&lt;=TODAY()+30,"within 30 days","ok"))))</f>
        <v/>
      </c>
      <c r="M29" s="16" t="str">
        <f>IF($A29="","",IF(COUNTIF('Checkouts'!$L$3:$L$502,$A29)&gt;0,"issued","available"))</f>
        <v/>
      </c>
      <c r="N29" s="16" t="str">
        <f>IF($A29="","",IFERROR(INDEX('Checkouts'!$D$3:$D$502,MATCH($A29,'Checkouts'!$L$3:$L$502,0)),""))</f>
        <v/>
      </c>
      <c r="O29" s="13"/>
    </row>
    <row r="30" spans="1:15" x14ac:dyDescent="0.25">
      <c r="A30" s="13"/>
      <c r="B30" s="13"/>
      <c r="C30" s="13"/>
      <c r="D30" s="13"/>
      <c r="E30" s="13"/>
      <c r="F30" s="13"/>
      <c r="G30" s="14"/>
      <c r="H30" s="13"/>
      <c r="I30" s="14"/>
      <c r="J30" s="13"/>
      <c r="K30" s="15" t="str">
        <f>IF($A30="","",IF($H30&lt;&gt;"Yes","",IF($I30="","",IF($J30="","",EDATE($I30,$J30)))))</f>
        <v/>
      </c>
      <c r="L30" s="16" t="str">
        <f>IF($A30="","",IF($K30="","—",IF($K30&lt;=TODAY(),"due",IF($K30&lt;=TODAY()+30,"within 30 days","ok"))))</f>
        <v/>
      </c>
      <c r="M30" s="16" t="str">
        <f>IF($A30="","",IF(COUNTIF('Checkouts'!$L$3:$L$502,$A30)&gt;0,"issued","available"))</f>
        <v/>
      </c>
      <c r="N30" s="16" t="str">
        <f>IF($A30="","",IFERROR(INDEX('Checkouts'!$D$3:$D$502,MATCH($A30,'Checkouts'!$L$3:$L$502,0)),""))</f>
        <v/>
      </c>
      <c r="O30" s="13"/>
    </row>
    <row r="31" spans="1:15" x14ac:dyDescent="0.25">
      <c r="A31" s="13"/>
      <c r="B31" s="13"/>
      <c r="C31" s="13"/>
      <c r="D31" s="13"/>
      <c r="E31" s="13"/>
      <c r="F31" s="13"/>
      <c r="G31" s="14"/>
      <c r="H31" s="13"/>
      <c r="I31" s="14"/>
      <c r="J31" s="13"/>
      <c r="K31" s="15" t="str">
        <f>IF($A31="","",IF($H31&lt;&gt;"Yes","",IF($I31="","",IF($J31="","",EDATE($I31,$J31)))))</f>
        <v/>
      </c>
      <c r="L31" s="16" t="str">
        <f>IF($A31="","",IF($K31="","—",IF($K31&lt;=TODAY(),"due",IF($K31&lt;=TODAY()+30,"within 30 days","ok"))))</f>
        <v/>
      </c>
      <c r="M31" s="16" t="str">
        <f>IF($A31="","",IF(COUNTIF('Checkouts'!$L$3:$L$502,$A31)&gt;0,"issued","available"))</f>
        <v/>
      </c>
      <c r="N31" s="16" t="str">
        <f>IF($A31="","",IFERROR(INDEX('Checkouts'!$D$3:$D$502,MATCH($A31,'Checkouts'!$L$3:$L$502,0)),""))</f>
        <v/>
      </c>
      <c r="O31" s="13"/>
    </row>
    <row r="32" spans="1:15" x14ac:dyDescent="0.25">
      <c r="A32" s="13"/>
      <c r="B32" s="13"/>
      <c r="C32" s="13"/>
      <c r="D32" s="13"/>
      <c r="E32" s="13"/>
      <c r="F32" s="13"/>
      <c r="G32" s="14"/>
      <c r="H32" s="13"/>
      <c r="I32" s="14"/>
      <c r="J32" s="13"/>
      <c r="K32" s="15" t="str">
        <f>IF($A32="","",IF($H32&lt;&gt;"Yes","",IF($I32="","",IF($J32="","",EDATE($I32,$J32)))))</f>
        <v/>
      </c>
      <c r="L32" s="16" t="str">
        <f>IF($A32="","",IF($K32="","—",IF($K32&lt;=TODAY(),"due",IF($K32&lt;=TODAY()+30,"within 30 days","ok"))))</f>
        <v/>
      </c>
      <c r="M32" s="16" t="str">
        <f>IF($A32="","",IF(COUNTIF('Checkouts'!$L$3:$L$502,$A32)&gt;0,"issued","available"))</f>
        <v/>
      </c>
      <c r="N32" s="16" t="str">
        <f>IF($A32="","",IFERROR(INDEX('Checkouts'!$D$3:$D$502,MATCH($A32,'Checkouts'!$L$3:$L$502,0)),""))</f>
        <v/>
      </c>
      <c r="O32" s="13"/>
    </row>
    <row r="33" spans="1:15" x14ac:dyDescent="0.25">
      <c r="A33" s="13"/>
      <c r="B33" s="13"/>
      <c r="C33" s="13"/>
      <c r="D33" s="13"/>
      <c r="E33" s="13"/>
      <c r="F33" s="13"/>
      <c r="G33" s="14"/>
      <c r="H33" s="13"/>
      <c r="I33" s="14"/>
      <c r="J33" s="13"/>
      <c r="K33" s="15" t="str">
        <f>IF($A33="","",IF($H33&lt;&gt;"Yes","",IF($I33="","",IF($J33="","",EDATE($I33,$J33)))))</f>
        <v/>
      </c>
      <c r="L33" s="16" t="str">
        <f>IF($A33="","",IF($K33="","—",IF($K33&lt;=TODAY(),"due",IF($K33&lt;=TODAY()+30,"within 30 days","ok"))))</f>
        <v/>
      </c>
      <c r="M33" s="16" t="str">
        <f>IF($A33="","",IF(COUNTIF('Checkouts'!$L$3:$L$502,$A33)&gt;0,"issued","available"))</f>
        <v/>
      </c>
      <c r="N33" s="16" t="str">
        <f>IF($A33="","",IFERROR(INDEX('Checkouts'!$D$3:$D$502,MATCH($A33,'Checkouts'!$L$3:$L$502,0)),""))</f>
        <v/>
      </c>
      <c r="O33" s="13"/>
    </row>
    <row r="34" spans="1:15" x14ac:dyDescent="0.25">
      <c r="A34" s="13"/>
      <c r="B34" s="13"/>
      <c r="C34" s="13"/>
      <c r="D34" s="13"/>
      <c r="E34" s="13"/>
      <c r="F34" s="13"/>
      <c r="G34" s="14"/>
      <c r="H34" s="13"/>
      <c r="I34" s="14"/>
      <c r="J34" s="13"/>
      <c r="K34" s="15" t="str">
        <f>IF($A34="","",IF($H34&lt;&gt;"Yes","",IF($I34="","",IF($J34="","",EDATE($I34,$J34)))))</f>
        <v/>
      </c>
      <c r="L34" s="16" t="str">
        <f>IF($A34="","",IF($K34="","—",IF($K34&lt;=TODAY(),"due",IF($K34&lt;=TODAY()+30,"within 30 days","ok"))))</f>
        <v/>
      </c>
      <c r="M34" s="16" t="str">
        <f>IF($A34="","",IF(COUNTIF('Checkouts'!$L$3:$L$502,$A34)&gt;0,"issued","available"))</f>
        <v/>
      </c>
      <c r="N34" s="16" t="str">
        <f>IF($A34="","",IFERROR(INDEX('Checkouts'!$D$3:$D$502,MATCH($A34,'Checkouts'!$L$3:$L$502,0)),""))</f>
        <v/>
      </c>
      <c r="O34" s="13"/>
    </row>
    <row r="35" spans="1:15" x14ac:dyDescent="0.25">
      <c r="A35" s="13"/>
      <c r="B35" s="13"/>
      <c r="C35" s="13"/>
      <c r="D35" s="13"/>
      <c r="E35" s="13"/>
      <c r="F35" s="13"/>
      <c r="G35" s="14"/>
      <c r="H35" s="13"/>
      <c r="I35" s="14"/>
      <c r="J35" s="13"/>
      <c r="K35" s="15" t="str">
        <f>IF($A35="","",IF($H35&lt;&gt;"Yes","",IF($I35="","",IF($J35="","",EDATE($I35,$J35)))))</f>
        <v/>
      </c>
      <c r="L35" s="16" t="str">
        <f>IF($A35="","",IF($K35="","—",IF($K35&lt;=TODAY(),"due",IF($K35&lt;=TODAY()+30,"within 30 days","ok"))))</f>
        <v/>
      </c>
      <c r="M35" s="16" t="str">
        <f>IF($A35="","",IF(COUNTIF('Checkouts'!$L$3:$L$502,$A35)&gt;0,"issued","available"))</f>
        <v/>
      </c>
      <c r="N35" s="16" t="str">
        <f>IF($A35="","",IFERROR(INDEX('Checkouts'!$D$3:$D$502,MATCH($A35,'Checkouts'!$L$3:$L$502,0)),""))</f>
        <v/>
      </c>
      <c r="O35" s="13"/>
    </row>
    <row r="36" spans="1:15" x14ac:dyDescent="0.25">
      <c r="A36" s="13"/>
      <c r="B36" s="13"/>
      <c r="C36" s="13"/>
      <c r="D36" s="13"/>
      <c r="E36" s="13"/>
      <c r="F36" s="13"/>
      <c r="G36" s="14"/>
      <c r="H36" s="13"/>
      <c r="I36" s="14"/>
      <c r="J36" s="13"/>
      <c r="K36" s="15" t="str">
        <f>IF($A36="","",IF($H36&lt;&gt;"Yes","",IF($I36="","",IF($J36="","",EDATE($I36,$J36)))))</f>
        <v/>
      </c>
      <c r="L36" s="16" t="str">
        <f>IF($A36="","",IF($K36="","—",IF($K36&lt;=TODAY(),"due",IF($K36&lt;=TODAY()+30,"within 30 days","ok"))))</f>
        <v/>
      </c>
      <c r="M36" s="16" t="str">
        <f>IF($A36="","",IF(COUNTIF('Checkouts'!$L$3:$L$502,$A36)&gt;0,"issued","available"))</f>
        <v/>
      </c>
      <c r="N36" s="16" t="str">
        <f>IF($A36="","",IFERROR(INDEX('Checkouts'!$D$3:$D$502,MATCH($A36,'Checkouts'!$L$3:$L$502,0)),""))</f>
        <v/>
      </c>
      <c r="O36" s="13"/>
    </row>
    <row r="37" spans="1:15" x14ac:dyDescent="0.25">
      <c r="A37" s="13"/>
      <c r="B37" s="13"/>
      <c r="C37" s="13"/>
      <c r="D37" s="13"/>
      <c r="E37" s="13"/>
      <c r="F37" s="13"/>
      <c r="G37" s="14"/>
      <c r="H37" s="13"/>
      <c r="I37" s="14"/>
      <c r="J37" s="13"/>
      <c r="K37" s="15" t="str">
        <f>IF($A37="","",IF($H37&lt;&gt;"Yes","",IF($I37="","",IF($J37="","",EDATE($I37,$J37)))))</f>
        <v/>
      </c>
      <c r="L37" s="16" t="str">
        <f>IF($A37="","",IF($K37="","—",IF($K37&lt;=TODAY(),"due",IF($K37&lt;=TODAY()+30,"within 30 days","ok"))))</f>
        <v/>
      </c>
      <c r="M37" s="16" t="str">
        <f>IF($A37="","",IF(COUNTIF('Checkouts'!$L$3:$L$502,$A37)&gt;0,"issued","available"))</f>
        <v/>
      </c>
      <c r="N37" s="16" t="str">
        <f>IF($A37="","",IFERROR(INDEX('Checkouts'!$D$3:$D$502,MATCH($A37,'Checkouts'!$L$3:$L$502,0)),""))</f>
        <v/>
      </c>
      <c r="O37" s="13"/>
    </row>
    <row r="38" spans="1:15" x14ac:dyDescent="0.25">
      <c r="A38" s="13"/>
      <c r="B38" s="13"/>
      <c r="C38" s="13"/>
      <c r="D38" s="13"/>
      <c r="E38" s="13"/>
      <c r="F38" s="13"/>
      <c r="G38" s="14"/>
      <c r="H38" s="13"/>
      <c r="I38" s="14"/>
      <c r="J38" s="13"/>
      <c r="K38" s="15" t="str">
        <f>IF($A38="","",IF($H38&lt;&gt;"Yes","",IF($I38="","",IF($J38="","",EDATE($I38,$J38)))))</f>
        <v/>
      </c>
      <c r="L38" s="16" t="str">
        <f>IF($A38="","",IF($K38="","—",IF($K38&lt;=TODAY(),"due",IF($K38&lt;=TODAY()+30,"within 30 days","ok"))))</f>
        <v/>
      </c>
      <c r="M38" s="16" t="str">
        <f>IF($A38="","",IF(COUNTIF('Checkouts'!$L$3:$L$502,$A38)&gt;0,"issued","available"))</f>
        <v/>
      </c>
      <c r="N38" s="16" t="str">
        <f>IF($A38="","",IFERROR(INDEX('Checkouts'!$D$3:$D$502,MATCH($A38,'Checkouts'!$L$3:$L$502,0)),""))</f>
        <v/>
      </c>
      <c r="O38" s="13"/>
    </row>
    <row r="39" spans="1:15" x14ac:dyDescent="0.25">
      <c r="A39" s="13"/>
      <c r="B39" s="13"/>
      <c r="C39" s="13"/>
      <c r="D39" s="13"/>
      <c r="E39" s="13"/>
      <c r="F39" s="13"/>
      <c r="G39" s="14"/>
      <c r="H39" s="13"/>
      <c r="I39" s="14"/>
      <c r="J39" s="13"/>
      <c r="K39" s="15" t="str">
        <f>IF($A39="","",IF($H39&lt;&gt;"Yes","",IF($I39="","",IF($J39="","",EDATE($I39,$J39)))))</f>
        <v/>
      </c>
      <c r="L39" s="16" t="str">
        <f>IF($A39="","",IF($K39="","—",IF($K39&lt;=TODAY(),"due",IF($K39&lt;=TODAY()+30,"within 30 days","ok"))))</f>
        <v/>
      </c>
      <c r="M39" s="16" t="str">
        <f>IF($A39="","",IF(COUNTIF('Checkouts'!$L$3:$L$502,$A39)&gt;0,"issued","available"))</f>
        <v/>
      </c>
      <c r="N39" s="16" t="str">
        <f>IF($A39="","",IFERROR(INDEX('Checkouts'!$D$3:$D$502,MATCH($A39,'Checkouts'!$L$3:$L$502,0)),""))</f>
        <v/>
      </c>
      <c r="O39" s="13"/>
    </row>
    <row r="40" spans="1:15" x14ac:dyDescent="0.25">
      <c r="A40" s="13"/>
      <c r="B40" s="13"/>
      <c r="C40" s="13"/>
      <c r="D40" s="13"/>
      <c r="E40" s="13"/>
      <c r="F40" s="13"/>
      <c r="G40" s="14"/>
      <c r="H40" s="13"/>
      <c r="I40" s="14"/>
      <c r="J40" s="13"/>
      <c r="K40" s="15" t="str">
        <f>IF($A40="","",IF($H40&lt;&gt;"Yes","",IF($I40="","",IF($J40="","",EDATE($I40,$J40)))))</f>
        <v/>
      </c>
      <c r="L40" s="16" t="str">
        <f>IF($A40="","",IF($K40="","—",IF($K40&lt;=TODAY(),"due",IF($K40&lt;=TODAY()+30,"within 30 days","ok"))))</f>
        <v/>
      </c>
      <c r="M40" s="16" t="str">
        <f>IF($A40="","",IF(COUNTIF('Checkouts'!$L$3:$L$502,$A40)&gt;0,"issued","available"))</f>
        <v/>
      </c>
      <c r="N40" s="16" t="str">
        <f>IF($A40="","",IFERROR(INDEX('Checkouts'!$D$3:$D$502,MATCH($A40,'Checkouts'!$L$3:$L$502,0)),""))</f>
        <v/>
      </c>
      <c r="O40" s="13"/>
    </row>
    <row r="41" spans="1:15" x14ac:dyDescent="0.25">
      <c r="A41" s="13"/>
      <c r="B41" s="13"/>
      <c r="C41" s="13"/>
      <c r="D41" s="13"/>
      <c r="E41" s="13"/>
      <c r="F41" s="13"/>
      <c r="G41" s="14"/>
      <c r="H41" s="13"/>
      <c r="I41" s="14"/>
      <c r="J41" s="13"/>
      <c r="K41" s="15" t="str">
        <f>IF($A41="","",IF($H41&lt;&gt;"Yes","",IF($I41="","",IF($J41="","",EDATE($I41,$J41)))))</f>
        <v/>
      </c>
      <c r="L41" s="16" t="str">
        <f>IF($A41="","",IF($K41="","—",IF($K41&lt;=TODAY(),"due",IF($K41&lt;=TODAY()+30,"within 30 days","ok"))))</f>
        <v/>
      </c>
      <c r="M41" s="16" t="str">
        <f>IF($A41="","",IF(COUNTIF('Checkouts'!$L$3:$L$502,$A41)&gt;0,"issued","available"))</f>
        <v/>
      </c>
      <c r="N41" s="16" t="str">
        <f>IF($A41="","",IFERROR(INDEX('Checkouts'!$D$3:$D$502,MATCH($A41,'Checkouts'!$L$3:$L$502,0)),""))</f>
        <v/>
      </c>
      <c r="O41" s="13"/>
    </row>
    <row r="42" spans="1:15" x14ac:dyDescent="0.25">
      <c r="A42" s="13"/>
      <c r="B42" s="13"/>
      <c r="C42" s="13"/>
      <c r="D42" s="13"/>
      <c r="E42" s="13"/>
      <c r="F42" s="13"/>
      <c r="G42" s="14"/>
      <c r="H42" s="13"/>
      <c r="I42" s="14"/>
      <c r="J42" s="13"/>
      <c r="K42" s="15" t="str">
        <f>IF($A42="","",IF($H42&lt;&gt;"Yes","",IF($I42="","",IF($J42="","",EDATE($I42,$J42)))))</f>
        <v/>
      </c>
      <c r="L42" s="16" t="str">
        <f>IF($A42="","",IF($K42="","—",IF($K42&lt;=TODAY(),"due",IF($K42&lt;=TODAY()+30,"within 30 days","ok"))))</f>
        <v/>
      </c>
      <c r="M42" s="16" t="str">
        <f>IF($A42="","",IF(COUNTIF('Checkouts'!$L$3:$L$502,$A42)&gt;0,"issued","available"))</f>
        <v/>
      </c>
      <c r="N42" s="16" t="str">
        <f>IF($A42="","",IFERROR(INDEX('Checkouts'!$D$3:$D$502,MATCH($A42,'Checkouts'!$L$3:$L$502,0)),""))</f>
        <v/>
      </c>
      <c r="O42" s="13"/>
    </row>
    <row r="43" spans="1:15" x14ac:dyDescent="0.25">
      <c r="A43" s="13"/>
      <c r="B43" s="13"/>
      <c r="C43" s="13"/>
      <c r="D43" s="13"/>
      <c r="E43" s="13"/>
      <c r="F43" s="13"/>
      <c r="G43" s="14"/>
      <c r="H43" s="13"/>
      <c r="I43" s="14"/>
      <c r="J43" s="13"/>
      <c r="K43" s="15" t="str">
        <f>IF($A43="","",IF($H43&lt;&gt;"Yes","",IF($I43="","",IF($J43="","",EDATE($I43,$J43)))))</f>
        <v/>
      </c>
      <c r="L43" s="16" t="str">
        <f>IF($A43="","",IF($K43="","—",IF($K43&lt;=TODAY(),"due",IF($K43&lt;=TODAY()+30,"within 30 days","ok"))))</f>
        <v/>
      </c>
      <c r="M43" s="16" t="str">
        <f>IF($A43="","",IF(COUNTIF('Checkouts'!$L$3:$L$502,$A43)&gt;0,"issued","available"))</f>
        <v/>
      </c>
      <c r="N43" s="16" t="str">
        <f>IF($A43="","",IFERROR(INDEX('Checkouts'!$D$3:$D$502,MATCH($A43,'Checkouts'!$L$3:$L$502,0)),""))</f>
        <v/>
      </c>
      <c r="O43" s="13"/>
    </row>
    <row r="44" spans="1:15" x14ac:dyDescent="0.25">
      <c r="A44" s="13"/>
      <c r="B44" s="13"/>
      <c r="C44" s="13"/>
      <c r="D44" s="13"/>
      <c r="E44" s="13"/>
      <c r="F44" s="13"/>
      <c r="G44" s="14"/>
      <c r="H44" s="13"/>
      <c r="I44" s="14"/>
      <c r="J44" s="13"/>
      <c r="K44" s="15" t="str">
        <f>IF($A44="","",IF($H44&lt;&gt;"Yes","",IF($I44="","",IF($J44="","",EDATE($I44,$J44)))))</f>
        <v/>
      </c>
      <c r="L44" s="16" t="str">
        <f>IF($A44="","",IF($K44="","—",IF($K44&lt;=TODAY(),"due",IF($K44&lt;=TODAY()+30,"within 30 days","ok"))))</f>
        <v/>
      </c>
      <c r="M44" s="16" t="str">
        <f>IF($A44="","",IF(COUNTIF('Checkouts'!$L$3:$L$502,$A44)&gt;0,"issued","available"))</f>
        <v/>
      </c>
      <c r="N44" s="16" t="str">
        <f>IF($A44="","",IFERROR(INDEX('Checkouts'!$D$3:$D$502,MATCH($A44,'Checkouts'!$L$3:$L$502,0)),""))</f>
        <v/>
      </c>
      <c r="O44" s="13"/>
    </row>
    <row r="45" spans="1:15" x14ac:dyDescent="0.25">
      <c r="A45" s="13"/>
      <c r="B45" s="13"/>
      <c r="C45" s="13"/>
      <c r="D45" s="13"/>
      <c r="E45" s="13"/>
      <c r="F45" s="13"/>
      <c r="G45" s="14"/>
      <c r="H45" s="13"/>
      <c r="I45" s="14"/>
      <c r="J45" s="13"/>
      <c r="K45" s="15" t="str">
        <f>IF($A45="","",IF($H45&lt;&gt;"Yes","",IF($I45="","",IF($J45="","",EDATE($I45,$J45)))))</f>
        <v/>
      </c>
      <c r="L45" s="16" t="str">
        <f>IF($A45="","",IF($K45="","—",IF($K45&lt;=TODAY(),"due",IF($K45&lt;=TODAY()+30,"within 30 days","ok"))))</f>
        <v/>
      </c>
      <c r="M45" s="16" t="str">
        <f>IF($A45="","",IF(COUNTIF('Checkouts'!$L$3:$L$502,$A45)&gt;0,"issued","available"))</f>
        <v/>
      </c>
      <c r="N45" s="16" t="str">
        <f>IF($A45="","",IFERROR(INDEX('Checkouts'!$D$3:$D$502,MATCH($A45,'Checkouts'!$L$3:$L$502,0)),""))</f>
        <v/>
      </c>
      <c r="O45" s="13"/>
    </row>
    <row r="46" spans="1:15" x14ac:dyDescent="0.25">
      <c r="A46" s="13"/>
      <c r="B46" s="13"/>
      <c r="C46" s="13"/>
      <c r="D46" s="13"/>
      <c r="E46" s="13"/>
      <c r="F46" s="13"/>
      <c r="G46" s="14"/>
      <c r="H46" s="13"/>
      <c r="I46" s="14"/>
      <c r="J46" s="13"/>
      <c r="K46" s="15" t="str">
        <f>IF($A46="","",IF($H46&lt;&gt;"Yes","",IF($I46="","",IF($J46="","",EDATE($I46,$J46)))))</f>
        <v/>
      </c>
      <c r="L46" s="16" t="str">
        <f>IF($A46="","",IF($K46="","—",IF($K46&lt;=TODAY(),"due",IF($K46&lt;=TODAY()+30,"within 30 days","ok"))))</f>
        <v/>
      </c>
      <c r="M46" s="16" t="str">
        <f>IF($A46="","",IF(COUNTIF('Checkouts'!$L$3:$L$502,$A46)&gt;0,"issued","available"))</f>
        <v/>
      </c>
      <c r="N46" s="16" t="str">
        <f>IF($A46="","",IFERROR(INDEX('Checkouts'!$D$3:$D$502,MATCH($A46,'Checkouts'!$L$3:$L$502,0)),""))</f>
        <v/>
      </c>
      <c r="O46" s="13"/>
    </row>
    <row r="47" spans="1:15" x14ac:dyDescent="0.25">
      <c r="A47" s="13"/>
      <c r="B47" s="13"/>
      <c r="C47" s="13"/>
      <c r="D47" s="13"/>
      <c r="E47" s="13"/>
      <c r="F47" s="13"/>
      <c r="G47" s="14"/>
      <c r="H47" s="13"/>
      <c r="I47" s="14"/>
      <c r="J47" s="13"/>
      <c r="K47" s="15" t="str">
        <f>IF($A47="","",IF($H47&lt;&gt;"Yes","",IF($I47="","",IF($J47="","",EDATE($I47,$J47)))))</f>
        <v/>
      </c>
      <c r="L47" s="16" t="str">
        <f>IF($A47="","",IF($K47="","—",IF($K47&lt;=TODAY(),"due",IF($K47&lt;=TODAY()+30,"within 30 days","ok"))))</f>
        <v/>
      </c>
      <c r="M47" s="16" t="str">
        <f>IF($A47="","",IF(COUNTIF('Checkouts'!$L$3:$L$502,$A47)&gt;0,"issued","available"))</f>
        <v/>
      </c>
      <c r="N47" s="16" t="str">
        <f>IF($A47="","",IFERROR(INDEX('Checkouts'!$D$3:$D$502,MATCH($A47,'Checkouts'!$L$3:$L$502,0)),""))</f>
        <v/>
      </c>
      <c r="O47" s="13"/>
    </row>
    <row r="48" spans="1:15" x14ac:dyDescent="0.25">
      <c r="A48" s="13"/>
      <c r="B48" s="13"/>
      <c r="C48" s="13"/>
      <c r="D48" s="13"/>
      <c r="E48" s="13"/>
      <c r="F48" s="13"/>
      <c r="G48" s="14"/>
      <c r="H48" s="13"/>
      <c r="I48" s="14"/>
      <c r="J48" s="13"/>
      <c r="K48" s="15" t="str">
        <f>IF($A48="","",IF($H48&lt;&gt;"Yes","",IF($I48="","",IF($J48="","",EDATE($I48,$J48)))))</f>
        <v/>
      </c>
      <c r="L48" s="16" t="str">
        <f>IF($A48="","",IF($K48="","—",IF($K48&lt;=TODAY(),"due",IF($K48&lt;=TODAY()+30,"within 30 days","ok"))))</f>
        <v/>
      </c>
      <c r="M48" s="16" t="str">
        <f>IF($A48="","",IF(COUNTIF('Checkouts'!$L$3:$L$502,$A48)&gt;0,"issued","available"))</f>
        <v/>
      </c>
      <c r="N48" s="16" t="str">
        <f>IF($A48="","",IFERROR(INDEX('Checkouts'!$D$3:$D$502,MATCH($A48,'Checkouts'!$L$3:$L$502,0)),""))</f>
        <v/>
      </c>
      <c r="O48" s="13"/>
    </row>
    <row r="49" spans="1:15" x14ac:dyDescent="0.25">
      <c r="A49" s="13"/>
      <c r="B49" s="13"/>
      <c r="C49" s="13"/>
      <c r="D49" s="13"/>
      <c r="E49" s="13"/>
      <c r="F49" s="13"/>
      <c r="G49" s="14"/>
      <c r="H49" s="13"/>
      <c r="I49" s="14"/>
      <c r="J49" s="13"/>
      <c r="K49" s="15" t="str">
        <f>IF($A49="","",IF($H49&lt;&gt;"Yes","",IF($I49="","",IF($J49="","",EDATE($I49,$J49)))))</f>
        <v/>
      </c>
      <c r="L49" s="16" t="str">
        <f>IF($A49="","",IF($K49="","—",IF($K49&lt;=TODAY(),"due",IF($K49&lt;=TODAY()+30,"within 30 days","ok"))))</f>
        <v/>
      </c>
      <c r="M49" s="16" t="str">
        <f>IF($A49="","",IF(COUNTIF('Checkouts'!$L$3:$L$502,$A49)&gt;0,"issued","available"))</f>
        <v/>
      </c>
      <c r="N49" s="16" t="str">
        <f>IF($A49="","",IFERROR(INDEX('Checkouts'!$D$3:$D$502,MATCH($A49,'Checkouts'!$L$3:$L$502,0)),""))</f>
        <v/>
      </c>
      <c r="O49" s="13"/>
    </row>
    <row r="50" spans="1:15" x14ac:dyDescent="0.25">
      <c r="A50" s="13"/>
      <c r="B50" s="13"/>
      <c r="C50" s="13"/>
      <c r="D50" s="13"/>
      <c r="E50" s="13"/>
      <c r="F50" s="13"/>
      <c r="G50" s="14"/>
      <c r="H50" s="13"/>
      <c r="I50" s="14"/>
      <c r="J50" s="13"/>
      <c r="K50" s="15" t="str">
        <f>IF($A50="","",IF($H50&lt;&gt;"Yes","",IF($I50="","",IF($J50="","",EDATE($I50,$J50)))))</f>
        <v/>
      </c>
      <c r="L50" s="16" t="str">
        <f>IF($A50="","",IF($K50="","—",IF($K50&lt;=TODAY(),"due",IF($K50&lt;=TODAY()+30,"within 30 days","ok"))))</f>
        <v/>
      </c>
      <c r="M50" s="16" t="str">
        <f>IF($A50="","",IF(COUNTIF('Checkouts'!$L$3:$L$502,$A50)&gt;0,"issued","available"))</f>
        <v/>
      </c>
      <c r="N50" s="16" t="str">
        <f>IF($A50="","",IFERROR(INDEX('Checkouts'!$D$3:$D$502,MATCH($A50,'Checkouts'!$L$3:$L$502,0)),""))</f>
        <v/>
      </c>
      <c r="O50" s="13"/>
    </row>
    <row r="51" spans="1:15" x14ac:dyDescent="0.25">
      <c r="A51" s="13"/>
      <c r="B51" s="13"/>
      <c r="C51" s="13"/>
      <c r="D51" s="13"/>
      <c r="E51" s="13"/>
      <c r="F51" s="13"/>
      <c r="G51" s="14"/>
      <c r="H51" s="13"/>
      <c r="I51" s="14"/>
      <c r="J51" s="13"/>
      <c r="K51" s="15" t="str">
        <f>IF($A51="","",IF($H51&lt;&gt;"Yes","",IF($I51="","",IF($J51="","",EDATE($I51,$J51)))))</f>
        <v/>
      </c>
      <c r="L51" s="16" t="str">
        <f>IF($A51="","",IF($K51="","—",IF($K51&lt;=TODAY(),"due",IF($K51&lt;=TODAY()+30,"within 30 days","ok"))))</f>
        <v/>
      </c>
      <c r="M51" s="16" t="str">
        <f>IF($A51="","",IF(COUNTIF('Checkouts'!$L$3:$L$502,$A51)&gt;0,"issued","available"))</f>
        <v/>
      </c>
      <c r="N51" s="16" t="str">
        <f>IF($A51="","",IFERROR(INDEX('Checkouts'!$D$3:$D$502,MATCH($A51,'Checkouts'!$L$3:$L$502,0)),""))</f>
        <v/>
      </c>
      <c r="O51" s="13"/>
    </row>
    <row r="52" spans="1:15" x14ac:dyDescent="0.25">
      <c r="A52" s="13"/>
      <c r="B52" s="13"/>
      <c r="C52" s="13"/>
      <c r="D52" s="13"/>
      <c r="E52" s="13"/>
      <c r="F52" s="13"/>
      <c r="G52" s="14"/>
      <c r="H52" s="13"/>
      <c r="I52" s="14"/>
      <c r="J52" s="13"/>
      <c r="K52" s="15" t="str">
        <f>IF($A52="","",IF($H52&lt;&gt;"Yes","",IF($I52="","",IF($J52="","",EDATE($I52,$J52)))))</f>
        <v/>
      </c>
      <c r="L52" s="16" t="str">
        <f>IF($A52="","",IF($K52="","—",IF($K52&lt;=TODAY(),"due",IF($K52&lt;=TODAY()+30,"within 30 days","ok"))))</f>
        <v/>
      </c>
      <c r="M52" s="16" t="str">
        <f>IF($A52="","",IF(COUNTIF('Checkouts'!$L$3:$L$502,$A52)&gt;0,"issued","available"))</f>
        <v/>
      </c>
      <c r="N52" s="16" t="str">
        <f>IF($A52="","",IFERROR(INDEX('Checkouts'!$D$3:$D$502,MATCH($A52,'Checkouts'!$L$3:$L$502,0)),""))</f>
        <v/>
      </c>
      <c r="O52" s="13"/>
    </row>
    <row r="53" spans="1:15" x14ac:dyDescent="0.25">
      <c r="A53" s="13"/>
      <c r="B53" s="13"/>
      <c r="C53" s="13"/>
      <c r="D53" s="13"/>
      <c r="E53" s="13"/>
      <c r="F53" s="13"/>
      <c r="G53" s="14"/>
      <c r="H53" s="13"/>
      <c r="I53" s="14"/>
      <c r="J53" s="13"/>
      <c r="K53" s="15" t="str">
        <f>IF($A53="","",IF($H53&lt;&gt;"Yes","",IF($I53="","",IF($J53="","",EDATE($I53,$J53)))))</f>
        <v/>
      </c>
      <c r="L53" s="16" t="str">
        <f>IF($A53="","",IF($K53="","—",IF($K53&lt;=TODAY(),"due",IF($K53&lt;=TODAY()+30,"within 30 days","ok"))))</f>
        <v/>
      </c>
      <c r="M53" s="16" t="str">
        <f>IF($A53="","",IF(COUNTIF('Checkouts'!$L$3:$L$502,$A53)&gt;0,"issued","available"))</f>
        <v/>
      </c>
      <c r="N53" s="16" t="str">
        <f>IF($A53="","",IFERROR(INDEX('Checkouts'!$D$3:$D$502,MATCH($A53,'Checkouts'!$L$3:$L$502,0)),""))</f>
        <v/>
      </c>
      <c r="O53" s="13"/>
    </row>
    <row r="54" spans="1:15" x14ac:dyDescent="0.25">
      <c r="A54" s="13"/>
      <c r="B54" s="13"/>
      <c r="C54" s="13"/>
      <c r="D54" s="13"/>
      <c r="E54" s="13"/>
      <c r="F54" s="13"/>
      <c r="G54" s="14"/>
      <c r="H54" s="13"/>
      <c r="I54" s="14"/>
      <c r="J54" s="13"/>
      <c r="K54" s="15" t="str">
        <f>IF($A54="","",IF($H54&lt;&gt;"Yes","",IF($I54="","",IF($J54="","",EDATE($I54,$J54)))))</f>
        <v/>
      </c>
      <c r="L54" s="16" t="str">
        <f>IF($A54="","",IF($K54="","—",IF($K54&lt;=TODAY(),"due",IF($K54&lt;=TODAY()+30,"within 30 days","ok"))))</f>
        <v/>
      </c>
      <c r="M54" s="16" t="str">
        <f>IF($A54="","",IF(COUNTIF('Checkouts'!$L$3:$L$502,$A54)&gt;0,"issued","available"))</f>
        <v/>
      </c>
      <c r="N54" s="16" t="str">
        <f>IF($A54="","",IFERROR(INDEX('Checkouts'!$D$3:$D$502,MATCH($A54,'Checkouts'!$L$3:$L$502,0)),""))</f>
        <v/>
      </c>
      <c r="O54" s="13"/>
    </row>
    <row r="55" spans="1:15" x14ac:dyDescent="0.25">
      <c r="A55" s="13"/>
      <c r="B55" s="13"/>
      <c r="C55" s="13"/>
      <c r="D55" s="13"/>
      <c r="E55" s="13"/>
      <c r="F55" s="13"/>
      <c r="G55" s="14"/>
      <c r="H55" s="13"/>
      <c r="I55" s="14"/>
      <c r="J55" s="13"/>
      <c r="K55" s="15" t="str">
        <f>IF($A55="","",IF($H55&lt;&gt;"Yes","",IF($I55="","",IF($J55="","",EDATE($I55,$J55)))))</f>
        <v/>
      </c>
      <c r="L55" s="16" t="str">
        <f>IF($A55="","",IF($K55="","—",IF($K55&lt;=TODAY(),"due",IF($K55&lt;=TODAY()+30,"within 30 days","ok"))))</f>
        <v/>
      </c>
      <c r="M55" s="16" t="str">
        <f>IF($A55="","",IF(COUNTIF('Checkouts'!$L$3:$L$502,$A55)&gt;0,"issued","available"))</f>
        <v/>
      </c>
      <c r="N55" s="16" t="str">
        <f>IF($A55="","",IFERROR(INDEX('Checkouts'!$D$3:$D$502,MATCH($A55,'Checkouts'!$L$3:$L$502,0)),""))</f>
        <v/>
      </c>
      <c r="O55" s="13"/>
    </row>
    <row r="56" spans="1:15" x14ac:dyDescent="0.25">
      <c r="A56" s="13"/>
      <c r="B56" s="13"/>
      <c r="C56" s="13"/>
      <c r="D56" s="13"/>
      <c r="E56" s="13"/>
      <c r="F56" s="13"/>
      <c r="G56" s="14"/>
      <c r="H56" s="13"/>
      <c r="I56" s="14"/>
      <c r="J56" s="13"/>
      <c r="K56" s="15" t="str">
        <f>IF($A56="","",IF($H56&lt;&gt;"Yes","",IF($I56="","",IF($J56="","",EDATE($I56,$J56)))))</f>
        <v/>
      </c>
      <c r="L56" s="16" t="str">
        <f>IF($A56="","",IF($K56="","—",IF($K56&lt;=TODAY(),"due",IF($K56&lt;=TODAY()+30,"within 30 days","ok"))))</f>
        <v/>
      </c>
      <c r="M56" s="16" t="str">
        <f>IF($A56="","",IF(COUNTIF('Checkouts'!$L$3:$L$502,$A56)&gt;0,"issued","available"))</f>
        <v/>
      </c>
      <c r="N56" s="16" t="str">
        <f>IF($A56="","",IFERROR(INDEX('Checkouts'!$D$3:$D$502,MATCH($A56,'Checkouts'!$L$3:$L$502,0)),""))</f>
        <v/>
      </c>
      <c r="O56" s="13"/>
    </row>
    <row r="57" spans="1:15" x14ac:dyDescent="0.25">
      <c r="A57" s="13"/>
      <c r="B57" s="13"/>
      <c r="C57" s="13"/>
      <c r="D57" s="13"/>
      <c r="E57" s="13"/>
      <c r="F57" s="13"/>
      <c r="G57" s="14"/>
      <c r="H57" s="13"/>
      <c r="I57" s="14"/>
      <c r="J57" s="13"/>
      <c r="K57" s="15" t="str">
        <f>IF($A57="","",IF($H57&lt;&gt;"Yes","",IF($I57="","",IF($J57="","",EDATE($I57,$J57)))))</f>
        <v/>
      </c>
      <c r="L57" s="16" t="str">
        <f>IF($A57="","",IF($K57="","—",IF($K57&lt;=TODAY(),"due",IF($K57&lt;=TODAY()+30,"within 30 days","ok"))))</f>
        <v/>
      </c>
      <c r="M57" s="16" t="str">
        <f>IF($A57="","",IF(COUNTIF('Checkouts'!$L$3:$L$502,$A57)&gt;0,"issued","available"))</f>
        <v/>
      </c>
      <c r="N57" s="16" t="str">
        <f>IF($A57="","",IFERROR(INDEX('Checkouts'!$D$3:$D$502,MATCH($A57,'Checkouts'!$L$3:$L$502,0)),""))</f>
        <v/>
      </c>
      <c r="O57" s="13"/>
    </row>
    <row r="58" spans="1:15" x14ac:dyDescent="0.25">
      <c r="A58" s="13"/>
      <c r="B58" s="13"/>
      <c r="C58" s="13"/>
      <c r="D58" s="13"/>
      <c r="E58" s="13"/>
      <c r="F58" s="13"/>
      <c r="G58" s="14"/>
      <c r="H58" s="13"/>
      <c r="I58" s="14"/>
      <c r="J58" s="13"/>
      <c r="K58" s="15" t="str">
        <f>IF($A58="","",IF($H58&lt;&gt;"Yes","",IF($I58="","",IF($J58="","",EDATE($I58,$J58)))))</f>
        <v/>
      </c>
      <c r="L58" s="16" t="str">
        <f>IF($A58="","",IF($K58="","—",IF($K58&lt;=TODAY(),"due",IF($K58&lt;=TODAY()+30,"within 30 days","ok"))))</f>
        <v/>
      </c>
      <c r="M58" s="16" t="str">
        <f>IF($A58="","",IF(COUNTIF('Checkouts'!$L$3:$L$502,$A58)&gt;0,"issued","available"))</f>
        <v/>
      </c>
      <c r="N58" s="16" t="str">
        <f>IF($A58="","",IFERROR(INDEX('Checkouts'!$D$3:$D$502,MATCH($A58,'Checkouts'!$L$3:$L$502,0)),""))</f>
        <v/>
      </c>
      <c r="O58" s="13"/>
    </row>
    <row r="59" spans="1:15" x14ac:dyDescent="0.25">
      <c r="A59" s="13"/>
      <c r="B59" s="13"/>
      <c r="C59" s="13"/>
      <c r="D59" s="13"/>
      <c r="E59" s="13"/>
      <c r="F59" s="13"/>
      <c r="G59" s="14"/>
      <c r="H59" s="13"/>
      <c r="I59" s="14"/>
      <c r="J59" s="13"/>
      <c r="K59" s="15" t="str">
        <f>IF($A59="","",IF($H59&lt;&gt;"Yes","",IF($I59="","",IF($J59="","",EDATE($I59,$J59)))))</f>
        <v/>
      </c>
      <c r="L59" s="16" t="str">
        <f>IF($A59="","",IF($K59="","—",IF($K59&lt;=TODAY(),"due",IF($K59&lt;=TODAY()+30,"within 30 days","ok"))))</f>
        <v/>
      </c>
      <c r="M59" s="16" t="str">
        <f>IF($A59="","",IF(COUNTIF('Checkouts'!$L$3:$L$502,$A59)&gt;0,"issued","available"))</f>
        <v/>
      </c>
      <c r="N59" s="16" t="str">
        <f>IF($A59="","",IFERROR(INDEX('Checkouts'!$D$3:$D$502,MATCH($A59,'Checkouts'!$L$3:$L$502,0)),""))</f>
        <v/>
      </c>
      <c r="O59" s="13"/>
    </row>
    <row r="60" spans="1:15" x14ac:dyDescent="0.25">
      <c r="A60" s="13"/>
      <c r="B60" s="13"/>
      <c r="C60" s="13"/>
      <c r="D60" s="13"/>
      <c r="E60" s="13"/>
      <c r="F60" s="13"/>
      <c r="G60" s="14"/>
      <c r="H60" s="13"/>
      <c r="I60" s="14"/>
      <c r="J60" s="13"/>
      <c r="K60" s="15" t="str">
        <f>IF($A60="","",IF($H60&lt;&gt;"Yes","",IF($I60="","",IF($J60="","",EDATE($I60,$J60)))))</f>
        <v/>
      </c>
      <c r="L60" s="16" t="str">
        <f>IF($A60="","",IF($K60="","—",IF($K60&lt;=TODAY(),"due",IF($K60&lt;=TODAY()+30,"within 30 days","ok"))))</f>
        <v/>
      </c>
      <c r="M60" s="16" t="str">
        <f>IF($A60="","",IF(COUNTIF('Checkouts'!$L$3:$L$502,$A60)&gt;0,"issued","available"))</f>
        <v/>
      </c>
      <c r="N60" s="16" t="str">
        <f>IF($A60="","",IFERROR(INDEX('Checkouts'!$D$3:$D$502,MATCH($A60,'Checkouts'!$L$3:$L$502,0)),""))</f>
        <v/>
      </c>
      <c r="O60" s="13"/>
    </row>
    <row r="61" spans="1:15" x14ac:dyDescent="0.25">
      <c r="A61" s="13"/>
      <c r="B61" s="13"/>
      <c r="C61" s="13"/>
      <c r="D61" s="13"/>
      <c r="E61" s="13"/>
      <c r="F61" s="13"/>
      <c r="G61" s="14"/>
      <c r="H61" s="13"/>
      <c r="I61" s="14"/>
      <c r="J61" s="13"/>
      <c r="K61" s="15" t="str">
        <f>IF($A61="","",IF($H61&lt;&gt;"Yes","",IF($I61="","",IF($J61="","",EDATE($I61,$J61)))))</f>
        <v/>
      </c>
      <c r="L61" s="16" t="str">
        <f>IF($A61="","",IF($K61="","—",IF($K61&lt;=TODAY(),"due",IF($K61&lt;=TODAY()+30,"within 30 days","ok"))))</f>
        <v/>
      </c>
      <c r="M61" s="16" t="str">
        <f>IF($A61="","",IF(COUNTIF('Checkouts'!$L$3:$L$502,$A61)&gt;0,"issued","available"))</f>
        <v/>
      </c>
      <c r="N61" s="16" t="str">
        <f>IF($A61="","",IFERROR(INDEX('Checkouts'!$D$3:$D$502,MATCH($A61,'Checkouts'!$L$3:$L$502,0)),""))</f>
        <v/>
      </c>
      <c r="O61" s="13"/>
    </row>
    <row r="62" spans="1:15" x14ac:dyDescent="0.25">
      <c r="A62" s="13"/>
      <c r="B62" s="13"/>
      <c r="C62" s="13"/>
      <c r="D62" s="13"/>
      <c r="E62" s="13"/>
      <c r="F62" s="13"/>
      <c r="G62" s="14"/>
      <c r="H62" s="13"/>
      <c r="I62" s="14"/>
      <c r="J62" s="13"/>
      <c r="K62" s="15" t="str">
        <f>IF($A62="","",IF($H62&lt;&gt;"Yes","",IF($I62="","",IF($J62="","",EDATE($I62,$J62)))))</f>
        <v/>
      </c>
      <c r="L62" s="16" t="str">
        <f>IF($A62="","",IF($K62="","—",IF($K62&lt;=TODAY(),"due",IF($K62&lt;=TODAY()+30,"within 30 days","ok"))))</f>
        <v/>
      </c>
      <c r="M62" s="16" t="str">
        <f>IF($A62="","",IF(COUNTIF('Checkouts'!$L$3:$L$502,$A62)&gt;0,"issued","available"))</f>
        <v/>
      </c>
      <c r="N62" s="16" t="str">
        <f>IF($A62="","",IFERROR(INDEX('Checkouts'!$D$3:$D$502,MATCH($A62,'Checkouts'!$L$3:$L$502,0)),""))</f>
        <v/>
      </c>
      <c r="O62" s="13"/>
    </row>
    <row r="63" spans="1:15" x14ac:dyDescent="0.25">
      <c r="A63" s="13"/>
      <c r="B63" s="13"/>
      <c r="C63" s="13"/>
      <c r="D63" s="13"/>
      <c r="E63" s="13"/>
      <c r="F63" s="13"/>
      <c r="G63" s="14"/>
      <c r="H63" s="13"/>
      <c r="I63" s="14"/>
      <c r="J63" s="13"/>
      <c r="K63" s="15" t="str">
        <f>IF($A63="","",IF($H63&lt;&gt;"Yes","",IF($I63="","",IF($J63="","",EDATE($I63,$J63)))))</f>
        <v/>
      </c>
      <c r="L63" s="16" t="str">
        <f>IF($A63="","",IF($K63="","—",IF($K63&lt;=TODAY(),"due",IF($K63&lt;=TODAY()+30,"within 30 days","ok"))))</f>
        <v/>
      </c>
      <c r="M63" s="16" t="str">
        <f>IF($A63="","",IF(COUNTIF('Checkouts'!$L$3:$L$502,$A63)&gt;0,"issued","available"))</f>
        <v/>
      </c>
      <c r="N63" s="16" t="str">
        <f>IF($A63="","",IFERROR(INDEX('Checkouts'!$D$3:$D$502,MATCH($A63,'Checkouts'!$L$3:$L$502,0)),""))</f>
        <v/>
      </c>
      <c r="O63" s="13"/>
    </row>
    <row r="64" spans="1:15" x14ac:dyDescent="0.25">
      <c r="A64" s="13"/>
      <c r="B64" s="13"/>
      <c r="C64" s="13"/>
      <c r="D64" s="13"/>
      <c r="E64" s="13"/>
      <c r="F64" s="13"/>
      <c r="G64" s="14"/>
      <c r="H64" s="13"/>
      <c r="I64" s="14"/>
      <c r="J64" s="13"/>
      <c r="K64" s="15" t="str">
        <f>IF($A64="","",IF($H64&lt;&gt;"Yes","",IF($I64="","",IF($J64="","",EDATE($I64,$J64)))))</f>
        <v/>
      </c>
      <c r="L64" s="16" t="str">
        <f>IF($A64="","",IF($K64="","—",IF($K64&lt;=TODAY(),"due",IF($K64&lt;=TODAY()+30,"within 30 days","ok"))))</f>
        <v/>
      </c>
      <c r="M64" s="16" t="str">
        <f>IF($A64="","",IF(COUNTIF('Checkouts'!$L$3:$L$502,$A64)&gt;0,"issued","available"))</f>
        <v/>
      </c>
      <c r="N64" s="16" t="str">
        <f>IF($A64="","",IFERROR(INDEX('Checkouts'!$D$3:$D$502,MATCH($A64,'Checkouts'!$L$3:$L$502,0)),""))</f>
        <v/>
      </c>
      <c r="O64" s="13"/>
    </row>
    <row r="65" spans="1:15" x14ac:dyDescent="0.25">
      <c r="A65" s="13"/>
      <c r="B65" s="13"/>
      <c r="C65" s="13"/>
      <c r="D65" s="13"/>
      <c r="E65" s="13"/>
      <c r="F65" s="13"/>
      <c r="G65" s="14"/>
      <c r="H65" s="13"/>
      <c r="I65" s="14"/>
      <c r="J65" s="13"/>
      <c r="K65" s="15" t="str">
        <f>IF($A65="","",IF($H65&lt;&gt;"Yes","",IF($I65="","",IF($J65="","",EDATE($I65,$J65)))))</f>
        <v/>
      </c>
      <c r="L65" s="16" t="str">
        <f>IF($A65="","",IF($K65="","—",IF($K65&lt;=TODAY(),"due",IF($K65&lt;=TODAY()+30,"within 30 days","ok"))))</f>
        <v/>
      </c>
      <c r="M65" s="16" t="str">
        <f>IF($A65="","",IF(COUNTIF('Checkouts'!$L$3:$L$502,$A65)&gt;0,"issued","available"))</f>
        <v/>
      </c>
      <c r="N65" s="16" t="str">
        <f>IF($A65="","",IFERROR(INDEX('Checkouts'!$D$3:$D$502,MATCH($A65,'Checkouts'!$L$3:$L$502,0)),""))</f>
        <v/>
      </c>
      <c r="O65" s="13"/>
    </row>
    <row r="66" spans="1:15" x14ac:dyDescent="0.25">
      <c r="A66" s="13"/>
      <c r="B66" s="13"/>
      <c r="C66" s="13"/>
      <c r="D66" s="13"/>
      <c r="E66" s="13"/>
      <c r="F66" s="13"/>
      <c r="G66" s="14"/>
      <c r="H66" s="13"/>
      <c r="I66" s="14"/>
      <c r="J66" s="13"/>
      <c r="K66" s="15" t="str">
        <f>IF($A66="","",IF($H66&lt;&gt;"Yes","",IF($I66="","",IF($J66="","",EDATE($I66,$J66)))))</f>
        <v/>
      </c>
      <c r="L66" s="16" t="str">
        <f>IF($A66="","",IF($K66="","—",IF($K66&lt;=TODAY(),"due",IF($K66&lt;=TODAY()+30,"within 30 days","ok"))))</f>
        <v/>
      </c>
      <c r="M66" s="16" t="str">
        <f>IF($A66="","",IF(COUNTIF('Checkouts'!$L$3:$L$502,$A66)&gt;0,"issued","available"))</f>
        <v/>
      </c>
      <c r="N66" s="16" t="str">
        <f>IF($A66="","",IFERROR(INDEX('Checkouts'!$D$3:$D$502,MATCH($A66,'Checkouts'!$L$3:$L$502,0)),""))</f>
        <v/>
      </c>
      <c r="O66" s="13"/>
    </row>
    <row r="67" spans="1:15" x14ac:dyDescent="0.25">
      <c r="A67" s="13"/>
      <c r="B67" s="13"/>
      <c r="C67" s="13"/>
      <c r="D67" s="13"/>
      <c r="E67" s="13"/>
      <c r="F67" s="13"/>
      <c r="G67" s="14"/>
      <c r="H67" s="13"/>
      <c r="I67" s="14"/>
      <c r="J67" s="13"/>
      <c r="K67" s="15" t="str">
        <f>IF($A67="","",IF($H67&lt;&gt;"Yes","",IF($I67="","",IF($J67="","",EDATE($I67,$J67)))))</f>
        <v/>
      </c>
      <c r="L67" s="16" t="str">
        <f>IF($A67="","",IF($K67="","—",IF($K67&lt;=TODAY(),"due",IF($K67&lt;=TODAY()+30,"within 30 days","ok"))))</f>
        <v/>
      </c>
      <c r="M67" s="16" t="str">
        <f>IF($A67="","",IF(COUNTIF('Checkouts'!$L$3:$L$502,$A67)&gt;0,"issued","available"))</f>
        <v/>
      </c>
      <c r="N67" s="16" t="str">
        <f>IF($A67="","",IFERROR(INDEX('Checkouts'!$D$3:$D$502,MATCH($A67,'Checkouts'!$L$3:$L$502,0)),""))</f>
        <v/>
      </c>
      <c r="O67" s="13"/>
    </row>
    <row r="68" spans="1:15" x14ac:dyDescent="0.25">
      <c r="A68" s="13"/>
      <c r="B68" s="13"/>
      <c r="C68" s="13"/>
      <c r="D68" s="13"/>
      <c r="E68" s="13"/>
      <c r="F68" s="13"/>
      <c r="G68" s="14"/>
      <c r="H68" s="13"/>
      <c r="I68" s="14"/>
      <c r="J68" s="13"/>
      <c r="K68" s="15" t="str">
        <f>IF($A68="","",IF($H68&lt;&gt;"Yes","",IF($I68="","",IF($J68="","",EDATE($I68,$J68)))))</f>
        <v/>
      </c>
      <c r="L68" s="16" t="str">
        <f>IF($A68="","",IF($K68="","—",IF($K68&lt;=TODAY(),"due",IF($K68&lt;=TODAY()+30,"within 30 days","ok"))))</f>
        <v/>
      </c>
      <c r="M68" s="16" t="str">
        <f>IF($A68="","",IF(COUNTIF('Checkouts'!$L$3:$L$502,$A68)&gt;0,"issued","available"))</f>
        <v/>
      </c>
      <c r="N68" s="16" t="str">
        <f>IF($A68="","",IFERROR(INDEX('Checkouts'!$D$3:$D$502,MATCH($A68,'Checkouts'!$L$3:$L$502,0)),""))</f>
        <v/>
      </c>
      <c r="O68" s="13"/>
    </row>
    <row r="69" spans="1:15" x14ac:dyDescent="0.25">
      <c r="A69" s="13"/>
      <c r="B69" s="13"/>
      <c r="C69" s="13"/>
      <c r="D69" s="13"/>
      <c r="E69" s="13"/>
      <c r="F69" s="13"/>
      <c r="G69" s="14"/>
      <c r="H69" s="13"/>
      <c r="I69" s="14"/>
      <c r="J69" s="13"/>
      <c r="K69" s="15" t="str">
        <f>IF($A69="","",IF($H69&lt;&gt;"Yes","",IF($I69="","",IF($J69="","",EDATE($I69,$J69)))))</f>
        <v/>
      </c>
      <c r="L69" s="16" t="str">
        <f>IF($A69="","",IF($K69="","—",IF($K69&lt;=TODAY(),"due",IF($K69&lt;=TODAY()+30,"within 30 days","ok"))))</f>
        <v/>
      </c>
      <c r="M69" s="16" t="str">
        <f>IF($A69="","",IF(COUNTIF('Checkouts'!$L$3:$L$502,$A69)&gt;0,"issued","available"))</f>
        <v/>
      </c>
      <c r="N69" s="16" t="str">
        <f>IF($A69="","",IFERROR(INDEX('Checkouts'!$D$3:$D$502,MATCH($A69,'Checkouts'!$L$3:$L$502,0)),""))</f>
        <v/>
      </c>
      <c r="O69" s="13"/>
    </row>
    <row r="70" spans="1:15" x14ac:dyDescent="0.25">
      <c r="A70" s="13"/>
      <c r="B70" s="13"/>
      <c r="C70" s="13"/>
      <c r="D70" s="13"/>
      <c r="E70" s="13"/>
      <c r="F70" s="13"/>
      <c r="G70" s="14"/>
      <c r="H70" s="13"/>
      <c r="I70" s="14"/>
      <c r="J70" s="13"/>
      <c r="K70" s="15" t="str">
        <f>IF($A70="","",IF($H70&lt;&gt;"Yes","",IF($I70="","",IF($J70="","",EDATE($I70,$J70)))))</f>
        <v/>
      </c>
      <c r="L70" s="16" t="str">
        <f>IF($A70="","",IF($K70="","—",IF($K70&lt;=TODAY(),"due",IF($K70&lt;=TODAY()+30,"within 30 days","ok"))))</f>
        <v/>
      </c>
      <c r="M70" s="16" t="str">
        <f>IF($A70="","",IF(COUNTIF('Checkouts'!$L$3:$L$502,$A70)&gt;0,"issued","available"))</f>
        <v/>
      </c>
      <c r="N70" s="16" t="str">
        <f>IF($A70="","",IFERROR(INDEX('Checkouts'!$D$3:$D$502,MATCH($A70,'Checkouts'!$L$3:$L$502,0)),""))</f>
        <v/>
      </c>
      <c r="O70" s="13"/>
    </row>
    <row r="71" spans="1:15" x14ac:dyDescent="0.25">
      <c r="A71" s="13"/>
      <c r="B71" s="13"/>
      <c r="C71" s="13"/>
      <c r="D71" s="13"/>
      <c r="E71" s="13"/>
      <c r="F71" s="13"/>
      <c r="G71" s="14"/>
      <c r="H71" s="13"/>
      <c r="I71" s="14"/>
      <c r="J71" s="13"/>
      <c r="K71" s="15" t="str">
        <f>IF($A71="","",IF($H71&lt;&gt;"Yes","",IF($I71="","",IF($J71="","",EDATE($I71,$J71)))))</f>
        <v/>
      </c>
      <c r="L71" s="16" t="str">
        <f>IF($A71="","",IF($K71="","—",IF($K71&lt;=TODAY(),"due",IF($K71&lt;=TODAY()+30,"within 30 days","ok"))))</f>
        <v/>
      </c>
      <c r="M71" s="16" t="str">
        <f>IF($A71="","",IF(COUNTIF('Checkouts'!$L$3:$L$502,$A71)&gt;0,"issued","available"))</f>
        <v/>
      </c>
      <c r="N71" s="16" t="str">
        <f>IF($A71="","",IFERROR(INDEX('Checkouts'!$D$3:$D$502,MATCH($A71,'Checkouts'!$L$3:$L$502,0)),""))</f>
        <v/>
      </c>
      <c r="O71" s="13"/>
    </row>
    <row r="72" spans="1:15" x14ac:dyDescent="0.25">
      <c r="A72" s="13"/>
      <c r="B72" s="13"/>
      <c r="C72" s="13"/>
      <c r="D72" s="13"/>
      <c r="E72" s="13"/>
      <c r="F72" s="13"/>
      <c r="G72" s="14"/>
      <c r="H72" s="13"/>
      <c r="I72" s="14"/>
      <c r="J72" s="13"/>
      <c r="K72" s="15" t="str">
        <f>IF($A72="","",IF($H72&lt;&gt;"Yes","",IF($I72="","",IF($J72="","",EDATE($I72,$J72)))))</f>
        <v/>
      </c>
      <c r="L72" s="16" t="str">
        <f>IF($A72="","",IF($K72="","—",IF($K72&lt;=TODAY(),"due",IF($K72&lt;=TODAY()+30,"within 30 days","ok"))))</f>
        <v/>
      </c>
      <c r="M72" s="16" t="str">
        <f>IF($A72="","",IF(COUNTIF('Checkouts'!$L$3:$L$502,$A72)&gt;0,"issued","available"))</f>
        <v/>
      </c>
      <c r="N72" s="16" t="str">
        <f>IF($A72="","",IFERROR(INDEX('Checkouts'!$D$3:$D$502,MATCH($A72,'Checkouts'!$L$3:$L$502,0)),""))</f>
        <v/>
      </c>
      <c r="O72" s="13"/>
    </row>
    <row r="73" spans="1:15" x14ac:dyDescent="0.25">
      <c r="A73" s="13"/>
      <c r="B73" s="13"/>
      <c r="C73" s="13"/>
      <c r="D73" s="13"/>
      <c r="E73" s="13"/>
      <c r="F73" s="13"/>
      <c r="G73" s="14"/>
      <c r="H73" s="13"/>
      <c r="I73" s="14"/>
      <c r="J73" s="13"/>
      <c r="K73" s="15" t="str">
        <f>IF($A73="","",IF($H73&lt;&gt;"Yes","",IF($I73="","",IF($J73="","",EDATE($I73,$J73)))))</f>
        <v/>
      </c>
      <c r="L73" s="16" t="str">
        <f>IF($A73="","",IF($K73="","—",IF($K73&lt;=TODAY(),"due",IF($K73&lt;=TODAY()+30,"within 30 days","ok"))))</f>
        <v/>
      </c>
      <c r="M73" s="16" t="str">
        <f>IF($A73="","",IF(COUNTIF('Checkouts'!$L$3:$L$502,$A73)&gt;0,"issued","available"))</f>
        <v/>
      </c>
      <c r="N73" s="16" t="str">
        <f>IF($A73="","",IFERROR(INDEX('Checkouts'!$D$3:$D$502,MATCH($A73,'Checkouts'!$L$3:$L$502,0)),""))</f>
        <v/>
      </c>
      <c r="O73" s="13"/>
    </row>
    <row r="74" spans="1:15" x14ac:dyDescent="0.25">
      <c r="A74" s="13"/>
      <c r="B74" s="13"/>
      <c r="C74" s="13"/>
      <c r="D74" s="13"/>
      <c r="E74" s="13"/>
      <c r="F74" s="13"/>
      <c r="G74" s="14"/>
      <c r="H74" s="13"/>
      <c r="I74" s="14"/>
      <c r="J74" s="13"/>
      <c r="K74" s="15" t="str">
        <f>IF($A74="","",IF($H74&lt;&gt;"Yes","",IF($I74="","",IF($J74="","",EDATE($I74,$J74)))))</f>
        <v/>
      </c>
      <c r="L74" s="16" t="str">
        <f>IF($A74="","",IF($K74="","—",IF($K74&lt;=TODAY(),"due",IF($K74&lt;=TODAY()+30,"within 30 days","ok"))))</f>
        <v/>
      </c>
      <c r="M74" s="16" t="str">
        <f>IF($A74="","",IF(COUNTIF('Checkouts'!$L$3:$L$502,$A74)&gt;0,"issued","available"))</f>
        <v/>
      </c>
      <c r="N74" s="16" t="str">
        <f>IF($A74="","",IFERROR(INDEX('Checkouts'!$D$3:$D$502,MATCH($A74,'Checkouts'!$L$3:$L$502,0)),""))</f>
        <v/>
      </c>
      <c r="O74" s="13"/>
    </row>
    <row r="75" spans="1:15" x14ac:dyDescent="0.25">
      <c r="A75" s="13"/>
      <c r="B75" s="13"/>
      <c r="C75" s="13"/>
      <c r="D75" s="13"/>
      <c r="E75" s="13"/>
      <c r="F75" s="13"/>
      <c r="G75" s="14"/>
      <c r="H75" s="13"/>
      <c r="I75" s="14"/>
      <c r="J75" s="13"/>
      <c r="K75" s="15" t="str">
        <f>IF($A75="","",IF($H75&lt;&gt;"Yes","",IF($I75="","",IF($J75="","",EDATE($I75,$J75)))))</f>
        <v/>
      </c>
      <c r="L75" s="16" t="str">
        <f>IF($A75="","",IF($K75="","—",IF($K75&lt;=TODAY(),"due",IF($K75&lt;=TODAY()+30,"within 30 days","ok"))))</f>
        <v/>
      </c>
      <c r="M75" s="16" t="str">
        <f>IF($A75="","",IF(COUNTIF('Checkouts'!$L$3:$L$502,$A75)&gt;0,"issued","available"))</f>
        <v/>
      </c>
      <c r="N75" s="16" t="str">
        <f>IF($A75="","",IFERROR(INDEX('Checkouts'!$D$3:$D$502,MATCH($A75,'Checkouts'!$L$3:$L$502,0)),""))</f>
        <v/>
      </c>
      <c r="O75" s="13"/>
    </row>
    <row r="76" spans="1:15" x14ac:dyDescent="0.25">
      <c r="A76" s="13"/>
      <c r="B76" s="13"/>
      <c r="C76" s="13"/>
      <c r="D76" s="13"/>
      <c r="E76" s="13"/>
      <c r="F76" s="13"/>
      <c r="G76" s="14"/>
      <c r="H76" s="13"/>
      <c r="I76" s="14"/>
      <c r="J76" s="13"/>
      <c r="K76" s="15" t="str">
        <f>IF($A76="","",IF($H76&lt;&gt;"Yes","",IF($I76="","",IF($J76="","",EDATE($I76,$J76)))))</f>
        <v/>
      </c>
      <c r="L76" s="16" t="str">
        <f>IF($A76="","",IF($K76="","—",IF($K76&lt;=TODAY(),"due",IF($K76&lt;=TODAY()+30,"within 30 days","ok"))))</f>
        <v/>
      </c>
      <c r="M76" s="16" t="str">
        <f>IF($A76="","",IF(COUNTIF('Checkouts'!$L$3:$L$502,$A76)&gt;0,"issued","available"))</f>
        <v/>
      </c>
      <c r="N76" s="16" t="str">
        <f>IF($A76="","",IFERROR(INDEX('Checkouts'!$D$3:$D$502,MATCH($A76,'Checkouts'!$L$3:$L$502,0)),""))</f>
        <v/>
      </c>
      <c r="O76" s="13"/>
    </row>
    <row r="77" spans="1:15" x14ac:dyDescent="0.25">
      <c r="A77" s="13"/>
      <c r="B77" s="13"/>
      <c r="C77" s="13"/>
      <c r="D77" s="13"/>
      <c r="E77" s="13"/>
      <c r="F77" s="13"/>
      <c r="G77" s="14"/>
      <c r="H77" s="13"/>
      <c r="I77" s="14"/>
      <c r="J77" s="13"/>
      <c r="K77" s="15" t="str">
        <f>IF($A77="","",IF($H77&lt;&gt;"Yes","",IF($I77="","",IF($J77="","",EDATE($I77,$J77)))))</f>
        <v/>
      </c>
      <c r="L77" s="16" t="str">
        <f>IF($A77="","",IF($K77="","—",IF($K77&lt;=TODAY(),"due",IF($K77&lt;=TODAY()+30,"within 30 days","ok"))))</f>
        <v/>
      </c>
      <c r="M77" s="16" t="str">
        <f>IF($A77="","",IF(COUNTIF('Checkouts'!$L$3:$L$502,$A77)&gt;0,"issued","available"))</f>
        <v/>
      </c>
      <c r="N77" s="16" t="str">
        <f>IF($A77="","",IFERROR(INDEX('Checkouts'!$D$3:$D$502,MATCH($A77,'Checkouts'!$L$3:$L$502,0)),""))</f>
        <v/>
      </c>
      <c r="O77" s="13"/>
    </row>
    <row r="78" spans="1:15" x14ac:dyDescent="0.25">
      <c r="A78" s="13"/>
      <c r="B78" s="13"/>
      <c r="C78" s="13"/>
      <c r="D78" s="13"/>
      <c r="E78" s="13"/>
      <c r="F78" s="13"/>
      <c r="G78" s="14"/>
      <c r="H78" s="13"/>
      <c r="I78" s="14"/>
      <c r="J78" s="13"/>
      <c r="K78" s="15" t="str">
        <f>IF($A78="","",IF($H78&lt;&gt;"Yes","",IF($I78="","",IF($J78="","",EDATE($I78,$J78)))))</f>
        <v/>
      </c>
      <c r="L78" s="16" t="str">
        <f>IF($A78="","",IF($K78="","—",IF($K78&lt;=TODAY(),"due",IF($K78&lt;=TODAY()+30,"within 30 days","ok"))))</f>
        <v/>
      </c>
      <c r="M78" s="16" t="str">
        <f>IF($A78="","",IF(COUNTIF('Checkouts'!$L$3:$L$502,$A78)&gt;0,"issued","available"))</f>
        <v/>
      </c>
      <c r="N78" s="16" t="str">
        <f>IF($A78="","",IFERROR(INDEX('Checkouts'!$D$3:$D$502,MATCH($A78,'Checkouts'!$L$3:$L$502,0)),""))</f>
        <v/>
      </c>
      <c r="O78" s="13"/>
    </row>
    <row r="79" spans="1:15" x14ac:dyDescent="0.25">
      <c r="A79" s="13"/>
      <c r="B79" s="13"/>
      <c r="C79" s="13"/>
      <c r="D79" s="13"/>
      <c r="E79" s="13"/>
      <c r="F79" s="13"/>
      <c r="G79" s="14"/>
      <c r="H79" s="13"/>
      <c r="I79" s="14"/>
      <c r="J79" s="13"/>
      <c r="K79" s="15" t="str">
        <f>IF($A79="","",IF($H79&lt;&gt;"Yes","",IF($I79="","",IF($J79="","",EDATE($I79,$J79)))))</f>
        <v/>
      </c>
      <c r="L79" s="16" t="str">
        <f>IF($A79="","",IF($K79="","—",IF($K79&lt;=TODAY(),"due",IF($K79&lt;=TODAY()+30,"within 30 days","ok"))))</f>
        <v/>
      </c>
      <c r="M79" s="16" t="str">
        <f>IF($A79="","",IF(COUNTIF('Checkouts'!$L$3:$L$502,$A79)&gt;0,"issued","available"))</f>
        <v/>
      </c>
      <c r="N79" s="16" t="str">
        <f>IF($A79="","",IFERROR(INDEX('Checkouts'!$D$3:$D$502,MATCH($A79,'Checkouts'!$L$3:$L$502,0)),""))</f>
        <v/>
      </c>
      <c r="O79" s="13"/>
    </row>
    <row r="80" spans="1:15" x14ac:dyDescent="0.25">
      <c r="A80" s="13"/>
      <c r="B80" s="13"/>
      <c r="C80" s="13"/>
      <c r="D80" s="13"/>
      <c r="E80" s="13"/>
      <c r="F80" s="13"/>
      <c r="G80" s="14"/>
      <c r="H80" s="13"/>
      <c r="I80" s="14"/>
      <c r="J80" s="13"/>
      <c r="K80" s="15" t="str">
        <f>IF($A80="","",IF($H80&lt;&gt;"Yes","",IF($I80="","",IF($J80="","",EDATE($I80,$J80)))))</f>
        <v/>
      </c>
      <c r="L80" s="16" t="str">
        <f>IF($A80="","",IF($K80="","—",IF($K80&lt;=TODAY(),"due",IF($K80&lt;=TODAY()+30,"within 30 days","ok"))))</f>
        <v/>
      </c>
      <c r="M80" s="16" t="str">
        <f>IF($A80="","",IF(COUNTIF('Checkouts'!$L$3:$L$502,$A80)&gt;0,"issued","available"))</f>
        <v/>
      </c>
      <c r="N80" s="16" t="str">
        <f>IF($A80="","",IFERROR(INDEX('Checkouts'!$D$3:$D$502,MATCH($A80,'Checkouts'!$L$3:$L$502,0)),""))</f>
        <v/>
      </c>
      <c r="O80" s="13"/>
    </row>
    <row r="81" spans="1:15" x14ac:dyDescent="0.25">
      <c r="A81" s="13"/>
      <c r="B81" s="13"/>
      <c r="C81" s="13"/>
      <c r="D81" s="13"/>
      <c r="E81" s="13"/>
      <c r="F81" s="13"/>
      <c r="G81" s="14"/>
      <c r="H81" s="13"/>
      <c r="I81" s="14"/>
      <c r="J81" s="13"/>
      <c r="K81" s="15" t="str">
        <f>IF($A81="","",IF($H81&lt;&gt;"Yes","",IF($I81="","",IF($J81="","",EDATE($I81,$J81)))))</f>
        <v/>
      </c>
      <c r="L81" s="16" t="str">
        <f>IF($A81="","",IF($K81="","—",IF($K81&lt;=TODAY(),"due",IF($K81&lt;=TODAY()+30,"within 30 days","ok"))))</f>
        <v/>
      </c>
      <c r="M81" s="16" t="str">
        <f>IF($A81="","",IF(COUNTIF('Checkouts'!$L$3:$L$502,$A81)&gt;0,"issued","available"))</f>
        <v/>
      </c>
      <c r="N81" s="16" t="str">
        <f>IF($A81="","",IFERROR(INDEX('Checkouts'!$D$3:$D$502,MATCH($A81,'Checkouts'!$L$3:$L$502,0)),""))</f>
        <v/>
      </c>
      <c r="O81" s="13"/>
    </row>
    <row r="82" spans="1:15" x14ac:dyDescent="0.25">
      <c r="A82" s="13"/>
      <c r="B82" s="13"/>
      <c r="C82" s="13"/>
      <c r="D82" s="13"/>
      <c r="E82" s="13"/>
      <c r="F82" s="13"/>
      <c r="G82" s="14"/>
      <c r="H82" s="13"/>
      <c r="I82" s="14"/>
      <c r="J82" s="13"/>
      <c r="K82" s="15" t="str">
        <f>IF($A82="","",IF($H82&lt;&gt;"Yes","",IF($I82="","",IF($J82="","",EDATE($I82,$J82)))))</f>
        <v/>
      </c>
      <c r="L82" s="16" t="str">
        <f>IF($A82="","",IF($K82="","—",IF($K82&lt;=TODAY(),"due",IF($K82&lt;=TODAY()+30,"within 30 days","ok"))))</f>
        <v/>
      </c>
      <c r="M82" s="16" t="str">
        <f>IF($A82="","",IF(COUNTIF('Checkouts'!$L$3:$L$502,$A82)&gt;0,"issued","available"))</f>
        <v/>
      </c>
      <c r="N82" s="16" t="str">
        <f>IF($A82="","",IFERROR(INDEX('Checkouts'!$D$3:$D$502,MATCH($A82,'Checkouts'!$L$3:$L$502,0)),""))</f>
        <v/>
      </c>
      <c r="O82" s="13"/>
    </row>
    <row r="83" spans="1:15" x14ac:dyDescent="0.25">
      <c r="A83" s="13"/>
      <c r="B83" s="13"/>
      <c r="C83" s="13"/>
      <c r="D83" s="13"/>
      <c r="E83" s="13"/>
      <c r="F83" s="13"/>
      <c r="G83" s="14"/>
      <c r="H83" s="13"/>
      <c r="I83" s="14"/>
      <c r="J83" s="13"/>
      <c r="K83" s="15" t="str">
        <f>IF($A83="","",IF($H83&lt;&gt;"Yes","",IF($I83="","",IF($J83="","",EDATE($I83,$J83)))))</f>
        <v/>
      </c>
      <c r="L83" s="16" t="str">
        <f>IF($A83="","",IF($K83="","—",IF($K83&lt;=TODAY(),"due",IF($K83&lt;=TODAY()+30,"within 30 days","ok"))))</f>
        <v/>
      </c>
      <c r="M83" s="16" t="str">
        <f>IF($A83="","",IF(COUNTIF('Checkouts'!$L$3:$L$502,$A83)&gt;0,"issued","available"))</f>
        <v/>
      </c>
      <c r="N83" s="16" t="str">
        <f>IF($A83="","",IFERROR(INDEX('Checkouts'!$D$3:$D$502,MATCH($A83,'Checkouts'!$L$3:$L$502,0)),""))</f>
        <v/>
      </c>
      <c r="O83" s="13"/>
    </row>
    <row r="84" spans="1:15" x14ac:dyDescent="0.25">
      <c r="A84" s="13"/>
      <c r="B84" s="13"/>
      <c r="C84" s="13"/>
      <c r="D84" s="13"/>
      <c r="E84" s="13"/>
      <c r="F84" s="13"/>
      <c r="G84" s="14"/>
      <c r="H84" s="13"/>
      <c r="I84" s="14"/>
      <c r="J84" s="13"/>
      <c r="K84" s="15" t="str">
        <f>IF($A84="","",IF($H84&lt;&gt;"Yes","",IF($I84="","",IF($J84="","",EDATE($I84,$J84)))))</f>
        <v/>
      </c>
      <c r="L84" s="16" t="str">
        <f>IF($A84="","",IF($K84="","—",IF($K84&lt;=TODAY(),"due",IF($K84&lt;=TODAY()+30,"within 30 days","ok"))))</f>
        <v/>
      </c>
      <c r="M84" s="16" t="str">
        <f>IF($A84="","",IF(COUNTIF('Checkouts'!$L$3:$L$502,$A84)&gt;0,"issued","available"))</f>
        <v/>
      </c>
      <c r="N84" s="16" t="str">
        <f>IF($A84="","",IFERROR(INDEX('Checkouts'!$D$3:$D$502,MATCH($A84,'Checkouts'!$L$3:$L$502,0)),""))</f>
        <v/>
      </c>
      <c r="O84" s="13"/>
    </row>
    <row r="85" spans="1:15" x14ac:dyDescent="0.25">
      <c r="A85" s="13"/>
      <c r="B85" s="13"/>
      <c r="C85" s="13"/>
      <c r="D85" s="13"/>
      <c r="E85" s="13"/>
      <c r="F85" s="13"/>
      <c r="G85" s="14"/>
      <c r="H85" s="13"/>
      <c r="I85" s="14"/>
      <c r="J85" s="13"/>
      <c r="K85" s="15" t="str">
        <f>IF($A85="","",IF($H85&lt;&gt;"Yes","",IF($I85="","",IF($J85="","",EDATE($I85,$J85)))))</f>
        <v/>
      </c>
      <c r="L85" s="16" t="str">
        <f>IF($A85="","",IF($K85="","—",IF($K85&lt;=TODAY(),"due",IF($K85&lt;=TODAY()+30,"within 30 days","ok"))))</f>
        <v/>
      </c>
      <c r="M85" s="16" t="str">
        <f>IF($A85="","",IF(COUNTIF('Checkouts'!$L$3:$L$502,$A85)&gt;0,"issued","available"))</f>
        <v/>
      </c>
      <c r="N85" s="16" t="str">
        <f>IF($A85="","",IFERROR(INDEX('Checkouts'!$D$3:$D$502,MATCH($A85,'Checkouts'!$L$3:$L$502,0)),""))</f>
        <v/>
      </c>
      <c r="O85" s="13"/>
    </row>
    <row r="86" spans="1:15" x14ac:dyDescent="0.25">
      <c r="A86" s="13"/>
      <c r="B86" s="13"/>
      <c r="C86" s="13"/>
      <c r="D86" s="13"/>
      <c r="E86" s="13"/>
      <c r="F86" s="13"/>
      <c r="G86" s="14"/>
      <c r="H86" s="13"/>
      <c r="I86" s="14"/>
      <c r="J86" s="13"/>
      <c r="K86" s="15" t="str">
        <f>IF($A86="","",IF($H86&lt;&gt;"Yes","",IF($I86="","",IF($J86="","",EDATE($I86,$J86)))))</f>
        <v/>
      </c>
      <c r="L86" s="16" t="str">
        <f>IF($A86="","",IF($K86="","—",IF($K86&lt;=TODAY(),"due",IF($K86&lt;=TODAY()+30,"within 30 days","ok"))))</f>
        <v/>
      </c>
      <c r="M86" s="16" t="str">
        <f>IF($A86="","",IF(COUNTIF('Checkouts'!$L$3:$L$502,$A86)&gt;0,"issued","available"))</f>
        <v/>
      </c>
      <c r="N86" s="16" t="str">
        <f>IF($A86="","",IFERROR(INDEX('Checkouts'!$D$3:$D$502,MATCH($A86,'Checkouts'!$L$3:$L$502,0)),""))</f>
        <v/>
      </c>
      <c r="O86" s="13"/>
    </row>
    <row r="87" spans="1:15" x14ac:dyDescent="0.25">
      <c r="A87" s="13"/>
      <c r="B87" s="13"/>
      <c r="C87" s="13"/>
      <c r="D87" s="13"/>
      <c r="E87" s="13"/>
      <c r="F87" s="13"/>
      <c r="G87" s="14"/>
      <c r="H87" s="13"/>
      <c r="I87" s="14"/>
      <c r="J87" s="13"/>
      <c r="K87" s="15" t="str">
        <f>IF($A87="","",IF($H87&lt;&gt;"Yes","",IF($I87="","",IF($J87="","",EDATE($I87,$J87)))))</f>
        <v/>
      </c>
      <c r="L87" s="16" t="str">
        <f>IF($A87="","",IF($K87="","—",IF($K87&lt;=TODAY(),"due",IF($K87&lt;=TODAY()+30,"within 30 days","ok"))))</f>
        <v/>
      </c>
      <c r="M87" s="16" t="str">
        <f>IF($A87="","",IF(COUNTIF('Checkouts'!$L$3:$L$502,$A87)&gt;0,"issued","available"))</f>
        <v/>
      </c>
      <c r="N87" s="16" t="str">
        <f>IF($A87="","",IFERROR(INDEX('Checkouts'!$D$3:$D$502,MATCH($A87,'Checkouts'!$L$3:$L$502,0)),""))</f>
        <v/>
      </c>
      <c r="O87" s="13"/>
    </row>
    <row r="88" spans="1:15" x14ac:dyDescent="0.25">
      <c r="A88" s="13"/>
      <c r="B88" s="13"/>
      <c r="C88" s="13"/>
      <c r="D88" s="13"/>
      <c r="E88" s="13"/>
      <c r="F88" s="13"/>
      <c r="G88" s="14"/>
      <c r="H88" s="13"/>
      <c r="I88" s="14"/>
      <c r="J88" s="13"/>
      <c r="K88" s="15" t="str">
        <f>IF($A88="","",IF($H88&lt;&gt;"Yes","",IF($I88="","",IF($J88="","",EDATE($I88,$J88)))))</f>
        <v/>
      </c>
      <c r="L88" s="16" t="str">
        <f>IF($A88="","",IF($K88="","—",IF($K88&lt;=TODAY(),"due",IF($K88&lt;=TODAY()+30,"within 30 days","ok"))))</f>
        <v/>
      </c>
      <c r="M88" s="16" t="str">
        <f>IF($A88="","",IF(COUNTIF('Checkouts'!$L$3:$L$502,$A88)&gt;0,"issued","available"))</f>
        <v/>
      </c>
      <c r="N88" s="16" t="str">
        <f>IF($A88="","",IFERROR(INDEX('Checkouts'!$D$3:$D$502,MATCH($A88,'Checkouts'!$L$3:$L$502,0)),""))</f>
        <v/>
      </c>
      <c r="O88" s="13"/>
    </row>
    <row r="89" spans="1:15" x14ac:dyDescent="0.25">
      <c r="A89" s="13"/>
      <c r="B89" s="13"/>
      <c r="C89" s="13"/>
      <c r="D89" s="13"/>
      <c r="E89" s="13"/>
      <c r="F89" s="13"/>
      <c r="G89" s="14"/>
      <c r="H89" s="13"/>
      <c r="I89" s="14"/>
      <c r="J89" s="13"/>
      <c r="K89" s="15" t="str">
        <f>IF($A89="","",IF($H89&lt;&gt;"Yes","",IF($I89="","",IF($J89="","",EDATE($I89,$J89)))))</f>
        <v/>
      </c>
      <c r="L89" s="16" t="str">
        <f>IF($A89="","",IF($K89="","—",IF($K89&lt;=TODAY(),"due",IF($K89&lt;=TODAY()+30,"within 30 days","ok"))))</f>
        <v/>
      </c>
      <c r="M89" s="16" t="str">
        <f>IF($A89="","",IF(COUNTIF('Checkouts'!$L$3:$L$502,$A89)&gt;0,"issued","available"))</f>
        <v/>
      </c>
      <c r="N89" s="16" t="str">
        <f>IF($A89="","",IFERROR(INDEX('Checkouts'!$D$3:$D$502,MATCH($A89,'Checkouts'!$L$3:$L$502,0)),""))</f>
        <v/>
      </c>
      <c r="O89" s="13"/>
    </row>
    <row r="90" spans="1:15" x14ac:dyDescent="0.25">
      <c r="A90" s="13"/>
      <c r="B90" s="13"/>
      <c r="C90" s="13"/>
      <c r="D90" s="13"/>
      <c r="E90" s="13"/>
      <c r="F90" s="13"/>
      <c r="G90" s="14"/>
      <c r="H90" s="13"/>
      <c r="I90" s="14"/>
      <c r="J90" s="13"/>
      <c r="K90" s="15" t="str">
        <f>IF($A90="","",IF($H90&lt;&gt;"Yes","",IF($I90="","",IF($J90="","",EDATE($I90,$J90)))))</f>
        <v/>
      </c>
      <c r="L90" s="16" t="str">
        <f>IF($A90="","",IF($K90="","—",IF($K90&lt;=TODAY(),"due",IF($K90&lt;=TODAY()+30,"within 30 days","ok"))))</f>
        <v/>
      </c>
      <c r="M90" s="16" t="str">
        <f>IF($A90="","",IF(COUNTIF('Checkouts'!$L$3:$L$502,$A90)&gt;0,"issued","available"))</f>
        <v/>
      </c>
      <c r="N90" s="16" t="str">
        <f>IF($A90="","",IFERROR(INDEX('Checkouts'!$D$3:$D$502,MATCH($A90,'Checkouts'!$L$3:$L$502,0)),""))</f>
        <v/>
      </c>
      <c r="O90" s="13"/>
    </row>
    <row r="91" spans="1:15" x14ac:dyDescent="0.25">
      <c r="A91" s="13"/>
      <c r="B91" s="13"/>
      <c r="C91" s="13"/>
      <c r="D91" s="13"/>
      <c r="E91" s="13"/>
      <c r="F91" s="13"/>
      <c r="G91" s="14"/>
      <c r="H91" s="13"/>
      <c r="I91" s="14"/>
      <c r="J91" s="13"/>
      <c r="K91" s="15" t="str">
        <f>IF($A91="","",IF($H91&lt;&gt;"Yes","",IF($I91="","",IF($J91="","",EDATE($I91,$J91)))))</f>
        <v/>
      </c>
      <c r="L91" s="16" t="str">
        <f>IF($A91="","",IF($K91="","—",IF($K91&lt;=TODAY(),"due",IF($K91&lt;=TODAY()+30,"within 30 days","ok"))))</f>
        <v/>
      </c>
      <c r="M91" s="16" t="str">
        <f>IF($A91="","",IF(COUNTIF('Checkouts'!$L$3:$L$502,$A91)&gt;0,"issued","available"))</f>
        <v/>
      </c>
      <c r="N91" s="16" t="str">
        <f>IF($A91="","",IFERROR(INDEX('Checkouts'!$D$3:$D$502,MATCH($A91,'Checkouts'!$L$3:$L$502,0)),""))</f>
        <v/>
      </c>
      <c r="O91" s="13"/>
    </row>
    <row r="92" spans="1:15" x14ac:dyDescent="0.25">
      <c r="A92" s="13"/>
      <c r="B92" s="13"/>
      <c r="C92" s="13"/>
      <c r="D92" s="13"/>
      <c r="E92" s="13"/>
      <c r="F92" s="13"/>
      <c r="G92" s="14"/>
      <c r="H92" s="13"/>
      <c r="I92" s="14"/>
      <c r="J92" s="13"/>
      <c r="K92" s="15" t="str">
        <f>IF($A92="","",IF($H92&lt;&gt;"Yes","",IF($I92="","",IF($J92="","",EDATE($I92,$J92)))))</f>
        <v/>
      </c>
      <c r="L92" s="16" t="str">
        <f>IF($A92="","",IF($K92="","—",IF($K92&lt;=TODAY(),"due",IF($K92&lt;=TODAY()+30,"within 30 days","ok"))))</f>
        <v/>
      </c>
      <c r="M92" s="16" t="str">
        <f>IF($A92="","",IF(COUNTIF('Checkouts'!$L$3:$L$502,$A92)&gt;0,"issued","available"))</f>
        <v/>
      </c>
      <c r="N92" s="16" t="str">
        <f>IF($A92="","",IFERROR(INDEX('Checkouts'!$D$3:$D$502,MATCH($A92,'Checkouts'!$L$3:$L$502,0)),""))</f>
        <v/>
      </c>
      <c r="O92" s="13"/>
    </row>
    <row r="93" spans="1:15" x14ac:dyDescent="0.25">
      <c r="A93" s="13"/>
      <c r="B93" s="13"/>
      <c r="C93" s="13"/>
      <c r="D93" s="13"/>
      <c r="E93" s="13"/>
      <c r="F93" s="13"/>
      <c r="G93" s="14"/>
      <c r="H93" s="13"/>
      <c r="I93" s="14"/>
      <c r="J93" s="13"/>
      <c r="K93" s="15" t="str">
        <f>IF($A93="","",IF($H93&lt;&gt;"Yes","",IF($I93="","",IF($J93="","",EDATE($I93,$J93)))))</f>
        <v/>
      </c>
      <c r="L93" s="16" t="str">
        <f>IF($A93="","",IF($K93="","—",IF($K93&lt;=TODAY(),"due",IF($K93&lt;=TODAY()+30,"within 30 days","ok"))))</f>
        <v/>
      </c>
      <c r="M93" s="16" t="str">
        <f>IF($A93="","",IF(COUNTIF('Checkouts'!$L$3:$L$502,$A93)&gt;0,"issued","available"))</f>
        <v/>
      </c>
      <c r="N93" s="16" t="str">
        <f>IF($A93="","",IFERROR(INDEX('Checkouts'!$D$3:$D$502,MATCH($A93,'Checkouts'!$L$3:$L$502,0)),""))</f>
        <v/>
      </c>
      <c r="O93" s="13"/>
    </row>
    <row r="94" spans="1:15" x14ac:dyDescent="0.25">
      <c r="A94" s="13"/>
      <c r="B94" s="13"/>
      <c r="C94" s="13"/>
      <c r="D94" s="13"/>
      <c r="E94" s="13"/>
      <c r="F94" s="13"/>
      <c r="G94" s="14"/>
      <c r="H94" s="13"/>
      <c r="I94" s="14"/>
      <c r="J94" s="13"/>
      <c r="K94" s="15" t="str">
        <f>IF($A94="","",IF($H94&lt;&gt;"Yes","",IF($I94="","",IF($J94="","",EDATE($I94,$J94)))))</f>
        <v/>
      </c>
      <c r="L94" s="16" t="str">
        <f>IF($A94="","",IF($K94="","—",IF($K94&lt;=TODAY(),"due",IF($K94&lt;=TODAY()+30,"within 30 days","ok"))))</f>
        <v/>
      </c>
      <c r="M94" s="16" t="str">
        <f>IF($A94="","",IF(COUNTIF('Checkouts'!$L$3:$L$502,$A94)&gt;0,"issued","available"))</f>
        <v/>
      </c>
      <c r="N94" s="16" t="str">
        <f>IF($A94="","",IFERROR(INDEX('Checkouts'!$D$3:$D$502,MATCH($A94,'Checkouts'!$L$3:$L$502,0)),""))</f>
        <v/>
      </c>
      <c r="O94" s="13"/>
    </row>
    <row r="95" spans="1:15" x14ac:dyDescent="0.25">
      <c r="A95" s="13"/>
      <c r="B95" s="13"/>
      <c r="C95" s="13"/>
      <c r="D95" s="13"/>
      <c r="E95" s="13"/>
      <c r="F95" s="13"/>
      <c r="G95" s="14"/>
      <c r="H95" s="13"/>
      <c r="I95" s="14"/>
      <c r="J95" s="13"/>
      <c r="K95" s="15" t="str">
        <f>IF($A95="","",IF($H95&lt;&gt;"Yes","",IF($I95="","",IF($J95="","",EDATE($I95,$J95)))))</f>
        <v/>
      </c>
      <c r="L95" s="16" t="str">
        <f>IF($A95="","",IF($K95="","—",IF($K95&lt;=TODAY(),"due",IF($K95&lt;=TODAY()+30,"within 30 days","ok"))))</f>
        <v/>
      </c>
      <c r="M95" s="16" t="str">
        <f>IF($A95="","",IF(COUNTIF('Checkouts'!$L$3:$L$502,$A95)&gt;0,"issued","available"))</f>
        <v/>
      </c>
      <c r="N95" s="16" t="str">
        <f>IF($A95="","",IFERROR(INDEX('Checkouts'!$D$3:$D$502,MATCH($A95,'Checkouts'!$L$3:$L$502,0)),""))</f>
        <v/>
      </c>
      <c r="O95" s="13"/>
    </row>
    <row r="96" spans="1:15" x14ac:dyDescent="0.25">
      <c r="A96" s="13"/>
      <c r="B96" s="13"/>
      <c r="C96" s="13"/>
      <c r="D96" s="13"/>
      <c r="E96" s="13"/>
      <c r="F96" s="13"/>
      <c r="G96" s="14"/>
      <c r="H96" s="13"/>
      <c r="I96" s="14"/>
      <c r="J96" s="13"/>
      <c r="K96" s="15" t="str">
        <f>IF($A96="","",IF($H96&lt;&gt;"Yes","",IF($I96="","",IF($J96="","",EDATE($I96,$J96)))))</f>
        <v/>
      </c>
      <c r="L96" s="16" t="str">
        <f>IF($A96="","",IF($K96="","—",IF($K96&lt;=TODAY(),"due",IF($K96&lt;=TODAY()+30,"within 30 days","ok"))))</f>
        <v/>
      </c>
      <c r="M96" s="16" t="str">
        <f>IF($A96="","",IF(COUNTIF('Checkouts'!$L$3:$L$502,$A96)&gt;0,"issued","available"))</f>
        <v/>
      </c>
      <c r="N96" s="16" t="str">
        <f>IF($A96="","",IFERROR(INDEX('Checkouts'!$D$3:$D$502,MATCH($A96,'Checkouts'!$L$3:$L$502,0)),""))</f>
        <v/>
      </c>
      <c r="O96" s="13"/>
    </row>
    <row r="97" spans="1:15" x14ac:dyDescent="0.25">
      <c r="A97" s="13"/>
      <c r="B97" s="13"/>
      <c r="C97" s="13"/>
      <c r="D97" s="13"/>
      <c r="E97" s="13"/>
      <c r="F97" s="13"/>
      <c r="G97" s="14"/>
      <c r="H97" s="13"/>
      <c r="I97" s="14"/>
      <c r="J97" s="13"/>
      <c r="K97" s="15" t="str">
        <f>IF($A97="","",IF($H97&lt;&gt;"Yes","",IF($I97="","",IF($J97="","",EDATE($I97,$J97)))))</f>
        <v/>
      </c>
      <c r="L97" s="16" t="str">
        <f>IF($A97="","",IF($K97="","—",IF($K97&lt;=TODAY(),"due",IF($K97&lt;=TODAY()+30,"within 30 days","ok"))))</f>
        <v/>
      </c>
      <c r="M97" s="16" t="str">
        <f>IF($A97="","",IF(COUNTIF('Checkouts'!$L$3:$L$502,$A97)&gt;0,"issued","available"))</f>
        <v/>
      </c>
      <c r="N97" s="16" t="str">
        <f>IF($A97="","",IFERROR(INDEX('Checkouts'!$D$3:$D$502,MATCH($A97,'Checkouts'!$L$3:$L$502,0)),""))</f>
        <v/>
      </c>
      <c r="O97" s="13"/>
    </row>
    <row r="98" spans="1:15" x14ac:dyDescent="0.25">
      <c r="A98" s="13"/>
      <c r="B98" s="13"/>
      <c r="C98" s="13"/>
      <c r="D98" s="13"/>
      <c r="E98" s="13"/>
      <c r="F98" s="13"/>
      <c r="G98" s="14"/>
      <c r="H98" s="13"/>
      <c r="I98" s="14"/>
      <c r="J98" s="13"/>
      <c r="K98" s="15" t="str">
        <f>IF($A98="","",IF($H98&lt;&gt;"Yes","",IF($I98="","",IF($J98="","",EDATE($I98,$J98)))))</f>
        <v/>
      </c>
      <c r="L98" s="16" t="str">
        <f>IF($A98="","",IF($K98="","—",IF($K98&lt;=TODAY(),"due",IF($K98&lt;=TODAY()+30,"within 30 days","ok"))))</f>
        <v/>
      </c>
      <c r="M98" s="16" t="str">
        <f>IF($A98="","",IF(COUNTIF('Checkouts'!$L$3:$L$502,$A98)&gt;0,"issued","available"))</f>
        <v/>
      </c>
      <c r="N98" s="16" t="str">
        <f>IF($A98="","",IFERROR(INDEX('Checkouts'!$D$3:$D$502,MATCH($A98,'Checkouts'!$L$3:$L$502,0)),""))</f>
        <v/>
      </c>
      <c r="O98" s="13"/>
    </row>
    <row r="99" spans="1:15" x14ac:dyDescent="0.25">
      <c r="A99" s="13"/>
      <c r="B99" s="13"/>
      <c r="C99" s="13"/>
      <c r="D99" s="13"/>
      <c r="E99" s="13"/>
      <c r="F99" s="13"/>
      <c r="G99" s="14"/>
      <c r="H99" s="13"/>
      <c r="I99" s="14"/>
      <c r="J99" s="13"/>
      <c r="K99" s="15" t="str">
        <f>IF($A99="","",IF($H99&lt;&gt;"Yes","",IF($I99="","",IF($J99="","",EDATE($I99,$J99)))))</f>
        <v/>
      </c>
      <c r="L99" s="16" t="str">
        <f>IF($A99="","",IF($K99="","—",IF($K99&lt;=TODAY(),"due",IF($K99&lt;=TODAY()+30,"within 30 days","ok"))))</f>
        <v/>
      </c>
      <c r="M99" s="16" t="str">
        <f>IF($A99="","",IF(COUNTIF('Checkouts'!$L$3:$L$502,$A99)&gt;0,"issued","available"))</f>
        <v/>
      </c>
      <c r="N99" s="16" t="str">
        <f>IF($A99="","",IFERROR(INDEX('Checkouts'!$D$3:$D$502,MATCH($A99,'Checkouts'!$L$3:$L$502,0)),""))</f>
        <v/>
      </c>
      <c r="O99" s="13"/>
    </row>
    <row r="100" spans="1:15" x14ac:dyDescent="0.25">
      <c r="A100" s="13"/>
      <c r="B100" s="13"/>
      <c r="C100" s="13"/>
      <c r="D100" s="13"/>
      <c r="E100" s="13"/>
      <c r="F100" s="13"/>
      <c r="G100" s="14"/>
      <c r="H100" s="13"/>
      <c r="I100" s="14"/>
      <c r="J100" s="13"/>
      <c r="K100" s="15" t="str">
        <f>IF($A100="","",IF($H100&lt;&gt;"Yes","",IF($I100="","",IF($J100="","",EDATE($I100,$J100)))))</f>
        <v/>
      </c>
      <c r="L100" s="16" t="str">
        <f>IF($A100="","",IF($K100="","—",IF($K100&lt;=TODAY(),"due",IF($K100&lt;=TODAY()+30,"within 30 days","ok"))))</f>
        <v/>
      </c>
      <c r="M100" s="16" t="str">
        <f>IF($A100="","",IF(COUNTIF('Checkouts'!$L$3:$L$502,$A100)&gt;0,"issued","available"))</f>
        <v/>
      </c>
      <c r="N100" s="16" t="str">
        <f>IF($A100="","",IFERROR(INDEX('Checkouts'!$D$3:$D$502,MATCH($A100,'Checkouts'!$L$3:$L$502,0)),""))</f>
        <v/>
      </c>
      <c r="O100" s="13"/>
    </row>
    <row r="101" spans="1:15" x14ac:dyDescent="0.25">
      <c r="A101" s="13"/>
      <c r="B101" s="13"/>
      <c r="C101" s="13"/>
      <c r="D101" s="13"/>
      <c r="E101" s="13"/>
      <c r="F101" s="13"/>
      <c r="G101" s="14"/>
      <c r="H101" s="13"/>
      <c r="I101" s="14"/>
      <c r="J101" s="13"/>
      <c r="K101" s="15" t="str">
        <f>IF($A101="","",IF($H101&lt;&gt;"Yes","",IF($I101="","",IF($J101="","",EDATE($I101,$J101)))))</f>
        <v/>
      </c>
      <c r="L101" s="16" t="str">
        <f>IF($A101="","",IF($K101="","—",IF($K101&lt;=TODAY(),"due",IF($K101&lt;=TODAY()+30,"within 30 days","ok"))))</f>
        <v/>
      </c>
      <c r="M101" s="16" t="str">
        <f>IF($A101="","",IF(COUNTIF('Checkouts'!$L$3:$L$502,$A101)&gt;0,"issued","available"))</f>
        <v/>
      </c>
      <c r="N101" s="16" t="str">
        <f>IF($A101="","",IFERROR(INDEX('Checkouts'!$D$3:$D$502,MATCH($A101,'Checkouts'!$L$3:$L$502,0)),""))</f>
        <v/>
      </c>
      <c r="O101" s="13"/>
    </row>
    <row r="102" spans="1:15" x14ac:dyDescent="0.25">
      <c r="A102" s="13"/>
      <c r="B102" s="13"/>
      <c r="C102" s="13"/>
      <c r="D102" s="13"/>
      <c r="E102" s="13"/>
      <c r="F102" s="13"/>
      <c r="G102" s="14"/>
      <c r="H102" s="13"/>
      <c r="I102" s="14"/>
      <c r="J102" s="13"/>
      <c r="K102" s="15" t="str">
        <f>IF($A102="","",IF($H102&lt;&gt;"Yes","",IF($I102="","",IF($J102="","",EDATE($I102,$J102)))))</f>
        <v/>
      </c>
      <c r="L102" s="16" t="str">
        <f>IF($A102="","",IF($K102="","—",IF($K102&lt;=TODAY(),"due",IF($K102&lt;=TODAY()+30,"within 30 days","ok"))))</f>
        <v/>
      </c>
      <c r="M102" s="16" t="str">
        <f>IF($A102="","",IF(COUNTIF('Checkouts'!$L$3:$L$502,$A102)&gt;0,"issued","available"))</f>
        <v/>
      </c>
      <c r="N102" s="16" t="str">
        <f>IF($A102="","",IFERROR(INDEX('Checkouts'!$D$3:$D$502,MATCH($A102,'Checkouts'!$L$3:$L$502,0)),""))</f>
        <v/>
      </c>
      <c r="O102" s="13"/>
    </row>
    <row r="103" spans="1:15" x14ac:dyDescent="0.25">
      <c r="A103" s="13"/>
      <c r="B103" s="13"/>
      <c r="C103" s="13"/>
      <c r="D103" s="13"/>
      <c r="E103" s="13"/>
      <c r="F103" s="13"/>
      <c r="G103" s="14"/>
      <c r="H103" s="13"/>
      <c r="I103" s="14"/>
      <c r="J103" s="13"/>
      <c r="K103" s="15" t="str">
        <f>IF($A103="","",IF($H103&lt;&gt;"Yes","",IF($I103="","",IF($J103="","",EDATE($I103,$J103)))))</f>
        <v/>
      </c>
      <c r="L103" s="16" t="str">
        <f>IF($A103="","",IF($K103="","—",IF($K103&lt;=TODAY(),"due",IF($K103&lt;=TODAY()+30,"within 30 days","ok"))))</f>
        <v/>
      </c>
      <c r="M103" s="16" t="str">
        <f>IF($A103="","",IF(COUNTIF('Checkouts'!$L$3:$L$502,$A103)&gt;0,"issued","available"))</f>
        <v/>
      </c>
      <c r="N103" s="16" t="str">
        <f>IF($A103="","",IFERROR(INDEX('Checkouts'!$D$3:$D$502,MATCH($A103,'Checkouts'!$L$3:$L$502,0)),""))</f>
        <v/>
      </c>
      <c r="O103" s="13"/>
    </row>
    <row r="104" spans="1:15" x14ac:dyDescent="0.25">
      <c r="A104" s="13"/>
      <c r="B104" s="13"/>
      <c r="C104" s="13"/>
      <c r="D104" s="13"/>
      <c r="E104" s="13"/>
      <c r="F104" s="13"/>
      <c r="G104" s="14"/>
      <c r="H104" s="13"/>
      <c r="I104" s="14"/>
      <c r="J104" s="13"/>
      <c r="K104" s="15" t="str">
        <f>IF($A104="","",IF($H104&lt;&gt;"Yes","",IF($I104="","",IF($J104="","",EDATE($I104,$J104)))))</f>
        <v/>
      </c>
      <c r="L104" s="16" t="str">
        <f>IF($A104="","",IF($K104="","—",IF($K104&lt;=TODAY(),"due",IF($K104&lt;=TODAY()+30,"within 30 days","ok"))))</f>
        <v/>
      </c>
      <c r="M104" s="16" t="str">
        <f>IF($A104="","",IF(COUNTIF('Checkouts'!$L$3:$L$502,$A104)&gt;0,"issued","available"))</f>
        <v/>
      </c>
      <c r="N104" s="16" t="str">
        <f>IF($A104="","",IFERROR(INDEX('Checkouts'!$D$3:$D$502,MATCH($A104,'Checkouts'!$L$3:$L$502,0)),""))</f>
        <v/>
      </c>
      <c r="O104" s="13"/>
    </row>
    <row r="105" spans="1:15" x14ac:dyDescent="0.25">
      <c r="A105" s="13"/>
      <c r="B105" s="13"/>
      <c r="C105" s="13"/>
      <c r="D105" s="13"/>
      <c r="E105" s="13"/>
      <c r="F105" s="13"/>
      <c r="G105" s="14"/>
      <c r="H105" s="13"/>
      <c r="I105" s="14"/>
      <c r="J105" s="13"/>
      <c r="K105" s="15" t="str">
        <f>IF($A105="","",IF($H105&lt;&gt;"Yes","",IF($I105="","",IF($J105="","",EDATE($I105,$J105)))))</f>
        <v/>
      </c>
      <c r="L105" s="16" t="str">
        <f>IF($A105="","",IF($K105="","—",IF($K105&lt;=TODAY(),"due",IF($K105&lt;=TODAY()+30,"within 30 days","ok"))))</f>
        <v/>
      </c>
      <c r="M105" s="16" t="str">
        <f>IF($A105="","",IF(COUNTIF('Checkouts'!$L$3:$L$502,$A105)&gt;0,"issued","available"))</f>
        <v/>
      </c>
      <c r="N105" s="16" t="str">
        <f>IF($A105="","",IFERROR(INDEX('Checkouts'!$D$3:$D$502,MATCH($A105,'Checkouts'!$L$3:$L$502,0)),""))</f>
        <v/>
      </c>
      <c r="O105" s="13"/>
    </row>
    <row r="106" spans="1:15" x14ac:dyDescent="0.25">
      <c r="A106" s="13"/>
      <c r="B106" s="13"/>
      <c r="C106" s="13"/>
      <c r="D106" s="13"/>
      <c r="E106" s="13"/>
      <c r="F106" s="13"/>
      <c r="G106" s="14"/>
      <c r="H106" s="13"/>
      <c r="I106" s="14"/>
      <c r="J106" s="13"/>
      <c r="K106" s="15" t="str">
        <f>IF($A106="","",IF($H106&lt;&gt;"Yes","",IF($I106="","",IF($J106="","",EDATE($I106,$J106)))))</f>
        <v/>
      </c>
      <c r="L106" s="16" t="str">
        <f>IF($A106="","",IF($K106="","—",IF($K106&lt;=TODAY(),"due",IF($K106&lt;=TODAY()+30,"within 30 days","ok"))))</f>
        <v/>
      </c>
      <c r="M106" s="16" t="str">
        <f>IF($A106="","",IF(COUNTIF('Checkouts'!$L$3:$L$502,$A106)&gt;0,"issued","available"))</f>
        <v/>
      </c>
      <c r="N106" s="16" t="str">
        <f>IF($A106="","",IFERROR(INDEX('Checkouts'!$D$3:$D$502,MATCH($A106,'Checkouts'!$L$3:$L$502,0)),""))</f>
        <v/>
      </c>
      <c r="O106" s="13"/>
    </row>
    <row r="107" spans="1:15" x14ac:dyDescent="0.25">
      <c r="A107" s="13"/>
      <c r="B107" s="13"/>
      <c r="C107" s="13"/>
      <c r="D107" s="13"/>
      <c r="E107" s="13"/>
      <c r="F107" s="13"/>
      <c r="G107" s="14"/>
      <c r="H107" s="13"/>
      <c r="I107" s="14"/>
      <c r="J107" s="13"/>
      <c r="K107" s="15" t="str">
        <f>IF($A107="","",IF($H107&lt;&gt;"Yes","",IF($I107="","",IF($J107="","",EDATE($I107,$J107)))))</f>
        <v/>
      </c>
      <c r="L107" s="16" t="str">
        <f>IF($A107="","",IF($K107="","—",IF($K107&lt;=TODAY(),"due",IF($K107&lt;=TODAY()+30,"within 30 days","ok"))))</f>
        <v/>
      </c>
      <c r="M107" s="16" t="str">
        <f>IF($A107="","",IF(COUNTIF('Checkouts'!$L$3:$L$502,$A107)&gt;0,"issued","available"))</f>
        <v/>
      </c>
      <c r="N107" s="16" t="str">
        <f>IF($A107="","",IFERROR(INDEX('Checkouts'!$D$3:$D$502,MATCH($A107,'Checkouts'!$L$3:$L$502,0)),""))</f>
        <v/>
      </c>
      <c r="O107" s="13"/>
    </row>
    <row r="108" spans="1:15" x14ac:dyDescent="0.25">
      <c r="A108" s="13"/>
      <c r="B108" s="13"/>
      <c r="C108" s="13"/>
      <c r="D108" s="13"/>
      <c r="E108" s="13"/>
      <c r="F108" s="13"/>
      <c r="G108" s="14"/>
      <c r="H108" s="13"/>
      <c r="I108" s="14"/>
      <c r="J108" s="13"/>
      <c r="K108" s="15" t="str">
        <f>IF($A108="","",IF($H108&lt;&gt;"Yes","",IF($I108="","",IF($J108="","",EDATE($I108,$J108)))))</f>
        <v/>
      </c>
      <c r="L108" s="16" t="str">
        <f>IF($A108="","",IF($K108="","—",IF($K108&lt;=TODAY(),"due",IF($K108&lt;=TODAY()+30,"within 30 days","ok"))))</f>
        <v/>
      </c>
      <c r="M108" s="16" t="str">
        <f>IF($A108="","",IF(COUNTIF('Checkouts'!$L$3:$L$502,$A108)&gt;0,"issued","available"))</f>
        <v/>
      </c>
      <c r="N108" s="16" t="str">
        <f>IF($A108="","",IFERROR(INDEX('Checkouts'!$D$3:$D$502,MATCH($A108,'Checkouts'!$L$3:$L$502,0)),""))</f>
        <v/>
      </c>
      <c r="O108" s="13"/>
    </row>
    <row r="109" spans="1:15" x14ac:dyDescent="0.25">
      <c r="A109" s="13"/>
      <c r="B109" s="13"/>
      <c r="C109" s="13"/>
      <c r="D109" s="13"/>
      <c r="E109" s="13"/>
      <c r="F109" s="13"/>
      <c r="G109" s="14"/>
      <c r="H109" s="13"/>
      <c r="I109" s="14"/>
      <c r="J109" s="13"/>
      <c r="K109" s="15" t="str">
        <f>IF($A109="","",IF($H109&lt;&gt;"Yes","",IF($I109="","",IF($J109="","",EDATE($I109,$J109)))))</f>
        <v/>
      </c>
      <c r="L109" s="16" t="str">
        <f>IF($A109="","",IF($K109="","—",IF($K109&lt;=TODAY(),"due",IF($K109&lt;=TODAY()+30,"within 30 days","ok"))))</f>
        <v/>
      </c>
      <c r="M109" s="16" t="str">
        <f>IF($A109="","",IF(COUNTIF('Checkouts'!$L$3:$L$502,$A109)&gt;0,"issued","available"))</f>
        <v/>
      </c>
      <c r="N109" s="16" t="str">
        <f>IF($A109="","",IFERROR(INDEX('Checkouts'!$D$3:$D$502,MATCH($A109,'Checkouts'!$L$3:$L$502,0)),""))</f>
        <v/>
      </c>
      <c r="O109" s="13"/>
    </row>
    <row r="110" spans="1:15" x14ac:dyDescent="0.25">
      <c r="A110" s="13"/>
      <c r="B110" s="13"/>
      <c r="C110" s="13"/>
      <c r="D110" s="13"/>
      <c r="E110" s="13"/>
      <c r="F110" s="13"/>
      <c r="G110" s="14"/>
      <c r="H110" s="13"/>
      <c r="I110" s="14"/>
      <c r="J110" s="13"/>
      <c r="K110" s="15" t="str">
        <f>IF($A110="","",IF($H110&lt;&gt;"Yes","",IF($I110="","",IF($J110="","",EDATE($I110,$J110)))))</f>
        <v/>
      </c>
      <c r="L110" s="16" t="str">
        <f>IF($A110="","",IF($K110="","—",IF($K110&lt;=TODAY(),"due",IF($K110&lt;=TODAY()+30,"within 30 days","ok"))))</f>
        <v/>
      </c>
      <c r="M110" s="16" t="str">
        <f>IF($A110="","",IF(COUNTIF('Checkouts'!$L$3:$L$502,$A110)&gt;0,"issued","available"))</f>
        <v/>
      </c>
      <c r="N110" s="16" t="str">
        <f>IF($A110="","",IFERROR(INDEX('Checkouts'!$D$3:$D$502,MATCH($A110,'Checkouts'!$L$3:$L$502,0)),""))</f>
        <v/>
      </c>
      <c r="O110" s="13"/>
    </row>
    <row r="111" spans="1:15" x14ac:dyDescent="0.25">
      <c r="A111" s="13"/>
      <c r="B111" s="13"/>
      <c r="C111" s="13"/>
      <c r="D111" s="13"/>
      <c r="E111" s="13"/>
      <c r="F111" s="13"/>
      <c r="G111" s="14"/>
      <c r="H111" s="13"/>
      <c r="I111" s="14"/>
      <c r="J111" s="13"/>
      <c r="K111" s="15" t="str">
        <f>IF($A111="","",IF($H111&lt;&gt;"Yes","",IF($I111="","",IF($J111="","",EDATE($I111,$J111)))))</f>
        <v/>
      </c>
      <c r="L111" s="16" t="str">
        <f>IF($A111="","",IF($K111="","—",IF($K111&lt;=TODAY(),"due",IF($K111&lt;=TODAY()+30,"within 30 days","ok"))))</f>
        <v/>
      </c>
      <c r="M111" s="16" t="str">
        <f>IF($A111="","",IF(COUNTIF('Checkouts'!$L$3:$L$502,$A111)&gt;0,"issued","available"))</f>
        <v/>
      </c>
      <c r="N111" s="16" t="str">
        <f>IF($A111="","",IFERROR(INDEX('Checkouts'!$D$3:$D$502,MATCH($A111,'Checkouts'!$L$3:$L$502,0)),""))</f>
        <v/>
      </c>
      <c r="O111" s="13"/>
    </row>
    <row r="112" spans="1:15" x14ac:dyDescent="0.25">
      <c r="A112" s="13"/>
      <c r="B112" s="13"/>
      <c r="C112" s="13"/>
      <c r="D112" s="13"/>
      <c r="E112" s="13"/>
      <c r="F112" s="13"/>
      <c r="G112" s="14"/>
      <c r="H112" s="13"/>
      <c r="I112" s="14"/>
      <c r="J112" s="13"/>
      <c r="K112" s="15" t="str">
        <f>IF($A112="","",IF($H112&lt;&gt;"Yes","",IF($I112="","",IF($J112="","",EDATE($I112,$J112)))))</f>
        <v/>
      </c>
      <c r="L112" s="16" t="str">
        <f>IF($A112="","",IF($K112="","—",IF($K112&lt;=TODAY(),"due",IF($K112&lt;=TODAY()+30,"within 30 days","ok"))))</f>
        <v/>
      </c>
      <c r="M112" s="16" t="str">
        <f>IF($A112="","",IF(COUNTIF('Checkouts'!$L$3:$L$502,$A112)&gt;0,"issued","available"))</f>
        <v/>
      </c>
      <c r="N112" s="16" t="str">
        <f>IF($A112="","",IFERROR(INDEX('Checkouts'!$D$3:$D$502,MATCH($A112,'Checkouts'!$L$3:$L$502,0)),""))</f>
        <v/>
      </c>
      <c r="O112" s="13"/>
    </row>
    <row r="113" spans="1:15" x14ac:dyDescent="0.25">
      <c r="A113" s="13"/>
      <c r="B113" s="13"/>
      <c r="C113" s="13"/>
      <c r="D113" s="13"/>
      <c r="E113" s="13"/>
      <c r="F113" s="13"/>
      <c r="G113" s="14"/>
      <c r="H113" s="13"/>
      <c r="I113" s="14"/>
      <c r="J113" s="13"/>
      <c r="K113" s="15" t="str">
        <f>IF($A113="","",IF($H113&lt;&gt;"Yes","",IF($I113="","",IF($J113="","",EDATE($I113,$J113)))))</f>
        <v/>
      </c>
      <c r="L113" s="16" t="str">
        <f>IF($A113="","",IF($K113="","—",IF($K113&lt;=TODAY(),"due",IF($K113&lt;=TODAY()+30,"within 30 days","ok"))))</f>
        <v/>
      </c>
      <c r="M113" s="16" t="str">
        <f>IF($A113="","",IF(COUNTIF('Checkouts'!$L$3:$L$502,$A113)&gt;0,"issued","available"))</f>
        <v/>
      </c>
      <c r="N113" s="16" t="str">
        <f>IF($A113="","",IFERROR(INDEX('Checkouts'!$D$3:$D$502,MATCH($A113,'Checkouts'!$L$3:$L$502,0)),""))</f>
        <v/>
      </c>
      <c r="O113" s="13"/>
    </row>
    <row r="114" spans="1:15" x14ac:dyDescent="0.25">
      <c r="A114" s="13"/>
      <c r="B114" s="13"/>
      <c r="C114" s="13"/>
      <c r="D114" s="13"/>
      <c r="E114" s="13"/>
      <c r="F114" s="13"/>
      <c r="G114" s="14"/>
      <c r="H114" s="13"/>
      <c r="I114" s="14"/>
      <c r="J114" s="13"/>
      <c r="K114" s="15" t="str">
        <f>IF($A114="","",IF($H114&lt;&gt;"Yes","",IF($I114="","",IF($J114="","",EDATE($I114,$J114)))))</f>
        <v/>
      </c>
      <c r="L114" s="16" t="str">
        <f>IF($A114="","",IF($K114="","—",IF($K114&lt;=TODAY(),"due",IF($K114&lt;=TODAY()+30,"within 30 days","ok"))))</f>
        <v/>
      </c>
      <c r="M114" s="16" t="str">
        <f>IF($A114="","",IF(COUNTIF('Checkouts'!$L$3:$L$502,$A114)&gt;0,"issued","available"))</f>
        <v/>
      </c>
      <c r="N114" s="16" t="str">
        <f>IF($A114="","",IFERROR(INDEX('Checkouts'!$D$3:$D$502,MATCH($A114,'Checkouts'!$L$3:$L$502,0)),""))</f>
        <v/>
      </c>
      <c r="O114" s="13"/>
    </row>
    <row r="115" spans="1:15" x14ac:dyDescent="0.25">
      <c r="A115" s="13"/>
      <c r="B115" s="13"/>
      <c r="C115" s="13"/>
      <c r="D115" s="13"/>
      <c r="E115" s="13"/>
      <c r="F115" s="13"/>
      <c r="G115" s="14"/>
      <c r="H115" s="13"/>
      <c r="I115" s="14"/>
      <c r="J115" s="13"/>
      <c r="K115" s="15" t="str">
        <f>IF($A115="","",IF($H115&lt;&gt;"Yes","",IF($I115="","",IF($J115="","",EDATE($I115,$J115)))))</f>
        <v/>
      </c>
      <c r="L115" s="16" t="str">
        <f>IF($A115="","",IF($K115="","—",IF($K115&lt;=TODAY(),"due",IF($K115&lt;=TODAY()+30,"within 30 days","ok"))))</f>
        <v/>
      </c>
      <c r="M115" s="16" t="str">
        <f>IF($A115="","",IF(COUNTIF('Checkouts'!$L$3:$L$502,$A115)&gt;0,"issued","available"))</f>
        <v/>
      </c>
      <c r="N115" s="16" t="str">
        <f>IF($A115="","",IFERROR(INDEX('Checkouts'!$D$3:$D$502,MATCH($A115,'Checkouts'!$L$3:$L$502,0)),""))</f>
        <v/>
      </c>
      <c r="O115" s="13"/>
    </row>
    <row r="116" spans="1:15" x14ac:dyDescent="0.25">
      <c r="A116" s="13"/>
      <c r="B116" s="13"/>
      <c r="C116" s="13"/>
      <c r="D116" s="13"/>
      <c r="E116" s="13"/>
      <c r="F116" s="13"/>
      <c r="G116" s="14"/>
      <c r="H116" s="13"/>
      <c r="I116" s="14"/>
      <c r="J116" s="13"/>
      <c r="K116" s="15" t="str">
        <f>IF($A116="","",IF($H116&lt;&gt;"Yes","",IF($I116="","",IF($J116="","",EDATE($I116,$J116)))))</f>
        <v/>
      </c>
      <c r="L116" s="16" t="str">
        <f>IF($A116="","",IF($K116="","—",IF($K116&lt;=TODAY(),"due",IF($K116&lt;=TODAY()+30,"within 30 days","ok"))))</f>
        <v/>
      </c>
      <c r="M116" s="16" t="str">
        <f>IF($A116="","",IF(COUNTIF('Checkouts'!$L$3:$L$502,$A116)&gt;0,"issued","available"))</f>
        <v/>
      </c>
      <c r="N116" s="16" t="str">
        <f>IF($A116="","",IFERROR(INDEX('Checkouts'!$D$3:$D$502,MATCH($A116,'Checkouts'!$L$3:$L$502,0)),""))</f>
        <v/>
      </c>
      <c r="O116" s="13"/>
    </row>
    <row r="117" spans="1:15" x14ac:dyDescent="0.25">
      <c r="A117" s="13"/>
      <c r="B117" s="13"/>
      <c r="C117" s="13"/>
      <c r="D117" s="13"/>
      <c r="E117" s="13"/>
      <c r="F117" s="13"/>
      <c r="G117" s="14"/>
      <c r="H117" s="13"/>
      <c r="I117" s="14"/>
      <c r="J117" s="13"/>
      <c r="K117" s="15" t="str">
        <f>IF($A117="","",IF($H117&lt;&gt;"Yes","",IF($I117="","",IF($J117="","",EDATE($I117,$J117)))))</f>
        <v/>
      </c>
      <c r="L117" s="16" t="str">
        <f>IF($A117="","",IF($K117="","—",IF($K117&lt;=TODAY(),"due",IF($K117&lt;=TODAY()+30,"within 30 days","ok"))))</f>
        <v/>
      </c>
      <c r="M117" s="16" t="str">
        <f>IF($A117="","",IF(COUNTIF('Checkouts'!$L$3:$L$502,$A117)&gt;0,"issued","available"))</f>
        <v/>
      </c>
      <c r="N117" s="16" t="str">
        <f>IF($A117="","",IFERROR(INDEX('Checkouts'!$D$3:$D$502,MATCH($A117,'Checkouts'!$L$3:$L$502,0)),""))</f>
        <v/>
      </c>
      <c r="O117" s="13"/>
    </row>
    <row r="118" spans="1:15" x14ac:dyDescent="0.25">
      <c r="A118" s="13"/>
      <c r="B118" s="13"/>
      <c r="C118" s="13"/>
      <c r="D118" s="13"/>
      <c r="E118" s="13"/>
      <c r="F118" s="13"/>
      <c r="G118" s="14"/>
      <c r="H118" s="13"/>
      <c r="I118" s="14"/>
      <c r="J118" s="13"/>
      <c r="K118" s="15" t="str">
        <f>IF($A118="","",IF($H118&lt;&gt;"Yes","",IF($I118="","",IF($J118="","",EDATE($I118,$J118)))))</f>
        <v/>
      </c>
      <c r="L118" s="16" t="str">
        <f>IF($A118="","",IF($K118="","—",IF($K118&lt;=TODAY(),"due",IF($K118&lt;=TODAY()+30,"within 30 days","ok"))))</f>
        <v/>
      </c>
      <c r="M118" s="16" t="str">
        <f>IF($A118="","",IF(COUNTIF('Checkouts'!$L$3:$L$502,$A118)&gt;0,"issued","available"))</f>
        <v/>
      </c>
      <c r="N118" s="16" t="str">
        <f>IF($A118="","",IFERROR(INDEX('Checkouts'!$D$3:$D$502,MATCH($A118,'Checkouts'!$L$3:$L$502,0)),""))</f>
        <v/>
      </c>
      <c r="O118" s="13"/>
    </row>
    <row r="119" spans="1:15" x14ac:dyDescent="0.25">
      <c r="A119" s="13"/>
      <c r="B119" s="13"/>
      <c r="C119" s="13"/>
      <c r="D119" s="13"/>
      <c r="E119" s="13"/>
      <c r="F119" s="13"/>
      <c r="G119" s="14"/>
      <c r="H119" s="13"/>
      <c r="I119" s="14"/>
      <c r="J119" s="13"/>
      <c r="K119" s="15" t="str">
        <f>IF($A119="","",IF($H119&lt;&gt;"Yes","",IF($I119="","",IF($J119="","",EDATE($I119,$J119)))))</f>
        <v/>
      </c>
      <c r="L119" s="16" t="str">
        <f>IF($A119="","",IF($K119="","—",IF($K119&lt;=TODAY(),"due",IF($K119&lt;=TODAY()+30,"within 30 days","ok"))))</f>
        <v/>
      </c>
      <c r="M119" s="16" t="str">
        <f>IF($A119="","",IF(COUNTIF('Checkouts'!$L$3:$L$502,$A119)&gt;0,"issued","available"))</f>
        <v/>
      </c>
      <c r="N119" s="16" t="str">
        <f>IF($A119="","",IFERROR(INDEX('Checkouts'!$D$3:$D$502,MATCH($A119,'Checkouts'!$L$3:$L$502,0)),""))</f>
        <v/>
      </c>
      <c r="O119" s="13"/>
    </row>
    <row r="120" spans="1:15" x14ac:dyDescent="0.25">
      <c r="A120" s="13"/>
      <c r="B120" s="13"/>
      <c r="C120" s="13"/>
      <c r="D120" s="13"/>
      <c r="E120" s="13"/>
      <c r="F120" s="13"/>
      <c r="G120" s="14"/>
      <c r="H120" s="13"/>
      <c r="I120" s="14"/>
      <c r="J120" s="13"/>
      <c r="K120" s="15" t="str">
        <f>IF($A120="","",IF($H120&lt;&gt;"Yes","",IF($I120="","",IF($J120="","",EDATE($I120,$J120)))))</f>
        <v/>
      </c>
      <c r="L120" s="16" t="str">
        <f>IF($A120="","",IF($K120="","—",IF($K120&lt;=TODAY(),"due",IF($K120&lt;=TODAY()+30,"within 30 days","ok"))))</f>
        <v/>
      </c>
      <c r="M120" s="16" t="str">
        <f>IF($A120="","",IF(COUNTIF('Checkouts'!$L$3:$L$502,$A120)&gt;0,"issued","available"))</f>
        <v/>
      </c>
      <c r="N120" s="16" t="str">
        <f>IF($A120="","",IFERROR(INDEX('Checkouts'!$D$3:$D$502,MATCH($A120,'Checkouts'!$L$3:$L$502,0)),""))</f>
        <v/>
      </c>
      <c r="O120" s="13"/>
    </row>
    <row r="121" spans="1:15" x14ac:dyDescent="0.25">
      <c r="A121" s="13"/>
      <c r="B121" s="13"/>
      <c r="C121" s="13"/>
      <c r="D121" s="13"/>
      <c r="E121" s="13"/>
      <c r="F121" s="13"/>
      <c r="G121" s="14"/>
      <c r="H121" s="13"/>
      <c r="I121" s="14"/>
      <c r="J121" s="13"/>
      <c r="K121" s="15" t="str">
        <f>IF($A121="","",IF($H121&lt;&gt;"Yes","",IF($I121="","",IF($J121="","",EDATE($I121,$J121)))))</f>
        <v/>
      </c>
      <c r="L121" s="16" t="str">
        <f>IF($A121="","",IF($K121="","—",IF($K121&lt;=TODAY(),"due",IF($K121&lt;=TODAY()+30,"within 30 days","ok"))))</f>
        <v/>
      </c>
      <c r="M121" s="16" t="str">
        <f>IF($A121="","",IF(COUNTIF('Checkouts'!$L$3:$L$502,$A121)&gt;0,"issued","available"))</f>
        <v/>
      </c>
      <c r="N121" s="16" t="str">
        <f>IF($A121="","",IFERROR(INDEX('Checkouts'!$D$3:$D$502,MATCH($A121,'Checkouts'!$L$3:$L$502,0)),""))</f>
        <v/>
      </c>
      <c r="O121" s="13"/>
    </row>
    <row r="122" spans="1:15" x14ac:dyDescent="0.25">
      <c r="A122" s="13"/>
      <c r="B122" s="13"/>
      <c r="C122" s="13"/>
      <c r="D122" s="13"/>
      <c r="E122" s="13"/>
      <c r="F122" s="13"/>
      <c r="G122" s="14"/>
      <c r="H122" s="13"/>
      <c r="I122" s="14"/>
      <c r="J122" s="13"/>
      <c r="K122" s="15" t="str">
        <f>IF($A122="","",IF($H122&lt;&gt;"Yes","",IF($I122="","",IF($J122="","",EDATE($I122,$J122)))))</f>
        <v/>
      </c>
      <c r="L122" s="16" t="str">
        <f>IF($A122="","",IF($K122="","—",IF($K122&lt;=TODAY(),"due",IF($K122&lt;=TODAY()+30,"within 30 days","ok"))))</f>
        <v/>
      </c>
      <c r="M122" s="16" t="str">
        <f>IF($A122="","",IF(COUNTIF('Checkouts'!$L$3:$L$502,$A122)&gt;0,"issued","available"))</f>
        <v/>
      </c>
      <c r="N122" s="16" t="str">
        <f>IF($A122="","",IFERROR(INDEX('Checkouts'!$D$3:$D$502,MATCH($A122,'Checkouts'!$L$3:$L$502,0)),""))</f>
        <v/>
      </c>
      <c r="O122" s="13"/>
    </row>
    <row r="123" spans="1:15" x14ac:dyDescent="0.25">
      <c r="A123" s="13"/>
      <c r="B123" s="13"/>
      <c r="C123" s="13"/>
      <c r="D123" s="13"/>
      <c r="E123" s="13"/>
      <c r="F123" s="13"/>
      <c r="G123" s="14"/>
      <c r="H123" s="13"/>
      <c r="I123" s="14"/>
      <c r="J123" s="13"/>
      <c r="K123" s="15" t="str">
        <f>IF($A123="","",IF($H123&lt;&gt;"Yes","",IF($I123="","",IF($J123="","",EDATE($I123,$J123)))))</f>
        <v/>
      </c>
      <c r="L123" s="16" t="str">
        <f>IF($A123="","",IF($K123="","—",IF($K123&lt;=TODAY(),"due",IF($K123&lt;=TODAY()+30,"within 30 days","ok"))))</f>
        <v/>
      </c>
      <c r="M123" s="16" t="str">
        <f>IF($A123="","",IF(COUNTIF('Checkouts'!$L$3:$L$502,$A123)&gt;0,"issued","available"))</f>
        <v/>
      </c>
      <c r="N123" s="16" t="str">
        <f>IF($A123="","",IFERROR(INDEX('Checkouts'!$D$3:$D$502,MATCH($A123,'Checkouts'!$L$3:$L$502,0)),""))</f>
        <v/>
      </c>
      <c r="O123" s="13"/>
    </row>
    <row r="124" spans="1:15" x14ac:dyDescent="0.25">
      <c r="A124" s="13"/>
      <c r="B124" s="13"/>
      <c r="C124" s="13"/>
      <c r="D124" s="13"/>
      <c r="E124" s="13"/>
      <c r="F124" s="13"/>
      <c r="G124" s="14"/>
      <c r="H124" s="13"/>
      <c r="I124" s="14"/>
      <c r="J124" s="13"/>
      <c r="K124" s="15" t="str">
        <f>IF($A124="","",IF($H124&lt;&gt;"Yes","",IF($I124="","",IF($J124="","",EDATE($I124,$J124)))))</f>
        <v/>
      </c>
      <c r="L124" s="16" t="str">
        <f>IF($A124="","",IF($K124="","—",IF($K124&lt;=TODAY(),"due",IF($K124&lt;=TODAY()+30,"within 30 days","ok"))))</f>
        <v/>
      </c>
      <c r="M124" s="16" t="str">
        <f>IF($A124="","",IF(COUNTIF('Checkouts'!$L$3:$L$502,$A124)&gt;0,"issued","available"))</f>
        <v/>
      </c>
      <c r="N124" s="16" t="str">
        <f>IF($A124="","",IFERROR(INDEX('Checkouts'!$D$3:$D$502,MATCH($A124,'Checkouts'!$L$3:$L$502,0)),""))</f>
        <v/>
      </c>
      <c r="O124" s="13"/>
    </row>
    <row r="125" spans="1:15" x14ac:dyDescent="0.25">
      <c r="A125" s="13"/>
      <c r="B125" s="13"/>
      <c r="C125" s="13"/>
      <c r="D125" s="13"/>
      <c r="E125" s="13"/>
      <c r="F125" s="13"/>
      <c r="G125" s="14"/>
      <c r="H125" s="13"/>
      <c r="I125" s="14"/>
      <c r="J125" s="13"/>
      <c r="K125" s="15" t="str">
        <f>IF($A125="","",IF($H125&lt;&gt;"Yes","",IF($I125="","",IF($J125="","",EDATE($I125,$J125)))))</f>
        <v/>
      </c>
      <c r="L125" s="16" t="str">
        <f>IF($A125="","",IF($K125="","—",IF($K125&lt;=TODAY(),"due",IF($K125&lt;=TODAY()+30,"within 30 days","ok"))))</f>
        <v/>
      </c>
      <c r="M125" s="16" t="str">
        <f>IF($A125="","",IF(COUNTIF('Checkouts'!$L$3:$L$502,$A125)&gt;0,"issued","available"))</f>
        <v/>
      </c>
      <c r="N125" s="16" t="str">
        <f>IF($A125="","",IFERROR(INDEX('Checkouts'!$D$3:$D$502,MATCH($A125,'Checkouts'!$L$3:$L$502,0)),""))</f>
        <v/>
      </c>
      <c r="O125" s="13"/>
    </row>
    <row r="126" spans="1:15" x14ac:dyDescent="0.25">
      <c r="A126" s="13"/>
      <c r="B126" s="13"/>
      <c r="C126" s="13"/>
      <c r="D126" s="13"/>
      <c r="E126" s="13"/>
      <c r="F126" s="13"/>
      <c r="G126" s="14"/>
      <c r="H126" s="13"/>
      <c r="I126" s="14"/>
      <c r="J126" s="13"/>
      <c r="K126" s="15" t="str">
        <f>IF($A126="","",IF($H126&lt;&gt;"Yes","",IF($I126="","",IF($J126="","",EDATE($I126,$J126)))))</f>
        <v/>
      </c>
      <c r="L126" s="16" t="str">
        <f>IF($A126="","",IF($K126="","—",IF($K126&lt;=TODAY(),"due",IF($K126&lt;=TODAY()+30,"within 30 days","ok"))))</f>
        <v/>
      </c>
      <c r="M126" s="16" t="str">
        <f>IF($A126="","",IF(COUNTIF('Checkouts'!$L$3:$L$502,$A126)&gt;0,"issued","available"))</f>
        <v/>
      </c>
      <c r="N126" s="16" t="str">
        <f>IF($A126="","",IFERROR(INDEX('Checkouts'!$D$3:$D$502,MATCH($A126,'Checkouts'!$L$3:$L$502,0)),""))</f>
        <v/>
      </c>
      <c r="O126" s="13"/>
    </row>
    <row r="127" spans="1:15" x14ac:dyDescent="0.25">
      <c r="A127" s="13"/>
      <c r="B127" s="13"/>
      <c r="C127" s="13"/>
      <c r="D127" s="13"/>
      <c r="E127" s="13"/>
      <c r="F127" s="13"/>
      <c r="G127" s="14"/>
      <c r="H127" s="13"/>
      <c r="I127" s="14"/>
      <c r="J127" s="13"/>
      <c r="K127" s="15" t="str">
        <f>IF($A127="","",IF($H127&lt;&gt;"Yes","",IF($I127="","",IF($J127="","",EDATE($I127,$J127)))))</f>
        <v/>
      </c>
      <c r="L127" s="16" t="str">
        <f>IF($A127="","",IF($K127="","—",IF($K127&lt;=TODAY(),"due",IF($K127&lt;=TODAY()+30,"within 30 days","ok"))))</f>
        <v/>
      </c>
      <c r="M127" s="16" t="str">
        <f>IF($A127="","",IF(COUNTIF('Checkouts'!$L$3:$L$502,$A127)&gt;0,"issued","available"))</f>
        <v/>
      </c>
      <c r="N127" s="16" t="str">
        <f>IF($A127="","",IFERROR(INDEX('Checkouts'!$D$3:$D$502,MATCH($A127,'Checkouts'!$L$3:$L$502,0)),""))</f>
        <v/>
      </c>
      <c r="O127" s="13"/>
    </row>
    <row r="128" spans="1:15" x14ac:dyDescent="0.25">
      <c r="A128" s="13"/>
      <c r="B128" s="13"/>
      <c r="C128" s="13"/>
      <c r="D128" s="13"/>
      <c r="E128" s="13"/>
      <c r="F128" s="13"/>
      <c r="G128" s="14"/>
      <c r="H128" s="13"/>
      <c r="I128" s="14"/>
      <c r="J128" s="13"/>
      <c r="K128" s="15" t="str">
        <f>IF($A128="","",IF($H128&lt;&gt;"Yes","",IF($I128="","",IF($J128="","",EDATE($I128,$J128)))))</f>
        <v/>
      </c>
      <c r="L128" s="16" t="str">
        <f>IF($A128="","",IF($K128="","—",IF($K128&lt;=TODAY(),"due",IF($K128&lt;=TODAY()+30,"within 30 days","ok"))))</f>
        <v/>
      </c>
      <c r="M128" s="16" t="str">
        <f>IF($A128="","",IF(COUNTIF('Checkouts'!$L$3:$L$502,$A128)&gt;0,"issued","available"))</f>
        <v/>
      </c>
      <c r="N128" s="16" t="str">
        <f>IF($A128="","",IFERROR(INDEX('Checkouts'!$D$3:$D$502,MATCH($A128,'Checkouts'!$L$3:$L$502,0)),""))</f>
        <v/>
      </c>
      <c r="O128" s="13"/>
    </row>
    <row r="129" spans="1:15" x14ac:dyDescent="0.25">
      <c r="A129" s="13"/>
      <c r="B129" s="13"/>
      <c r="C129" s="13"/>
      <c r="D129" s="13"/>
      <c r="E129" s="13"/>
      <c r="F129" s="13"/>
      <c r="G129" s="14"/>
      <c r="H129" s="13"/>
      <c r="I129" s="14"/>
      <c r="J129" s="13"/>
      <c r="K129" s="15" t="str">
        <f>IF($A129="","",IF($H129&lt;&gt;"Yes","",IF($I129="","",IF($J129="","",EDATE($I129,$J129)))))</f>
        <v/>
      </c>
      <c r="L129" s="16" t="str">
        <f>IF($A129="","",IF($K129="","—",IF($K129&lt;=TODAY(),"due",IF($K129&lt;=TODAY()+30,"within 30 days","ok"))))</f>
        <v/>
      </c>
      <c r="M129" s="16" t="str">
        <f>IF($A129="","",IF(COUNTIF('Checkouts'!$L$3:$L$502,$A129)&gt;0,"issued","available"))</f>
        <v/>
      </c>
      <c r="N129" s="16" t="str">
        <f>IF($A129="","",IFERROR(INDEX('Checkouts'!$D$3:$D$502,MATCH($A129,'Checkouts'!$L$3:$L$502,0)),""))</f>
        <v/>
      </c>
      <c r="O129" s="13"/>
    </row>
    <row r="130" spans="1:15" x14ac:dyDescent="0.25">
      <c r="A130" s="13"/>
      <c r="B130" s="13"/>
      <c r="C130" s="13"/>
      <c r="D130" s="13"/>
      <c r="E130" s="13"/>
      <c r="F130" s="13"/>
      <c r="G130" s="14"/>
      <c r="H130" s="13"/>
      <c r="I130" s="14"/>
      <c r="J130" s="13"/>
      <c r="K130" s="15" t="str">
        <f>IF($A130="","",IF($H130&lt;&gt;"Yes","",IF($I130="","",IF($J130="","",EDATE($I130,$J130)))))</f>
        <v/>
      </c>
      <c r="L130" s="16" t="str">
        <f>IF($A130="","",IF($K130="","—",IF($K130&lt;=TODAY(),"due",IF($K130&lt;=TODAY()+30,"within 30 days","ok"))))</f>
        <v/>
      </c>
      <c r="M130" s="16" t="str">
        <f>IF($A130="","",IF(COUNTIF('Checkouts'!$L$3:$L$502,$A130)&gt;0,"issued","available"))</f>
        <v/>
      </c>
      <c r="N130" s="16" t="str">
        <f>IF($A130="","",IFERROR(INDEX('Checkouts'!$D$3:$D$502,MATCH($A130,'Checkouts'!$L$3:$L$502,0)),""))</f>
        <v/>
      </c>
      <c r="O130" s="13"/>
    </row>
    <row r="131" spans="1:15" x14ac:dyDescent="0.25">
      <c r="A131" s="13"/>
      <c r="B131" s="13"/>
      <c r="C131" s="13"/>
      <c r="D131" s="13"/>
      <c r="E131" s="13"/>
      <c r="F131" s="13"/>
      <c r="G131" s="14"/>
      <c r="H131" s="13"/>
      <c r="I131" s="14"/>
      <c r="J131" s="13"/>
      <c r="K131" s="15" t="str">
        <f>IF($A131="","",IF($H131&lt;&gt;"Yes","",IF($I131="","",IF($J131="","",EDATE($I131,$J131)))))</f>
        <v/>
      </c>
      <c r="L131" s="16" t="str">
        <f>IF($A131="","",IF($K131="","—",IF($K131&lt;=TODAY(),"due",IF($K131&lt;=TODAY()+30,"within 30 days","ok"))))</f>
        <v/>
      </c>
      <c r="M131" s="16" t="str">
        <f>IF($A131="","",IF(COUNTIF('Checkouts'!$L$3:$L$502,$A131)&gt;0,"issued","available"))</f>
        <v/>
      </c>
      <c r="N131" s="16" t="str">
        <f>IF($A131="","",IFERROR(INDEX('Checkouts'!$D$3:$D$502,MATCH($A131,'Checkouts'!$L$3:$L$502,0)),""))</f>
        <v/>
      </c>
      <c r="O131" s="13"/>
    </row>
    <row r="132" spans="1:15" x14ac:dyDescent="0.25">
      <c r="A132" s="13"/>
      <c r="B132" s="13"/>
      <c r="C132" s="13"/>
      <c r="D132" s="13"/>
      <c r="E132" s="13"/>
      <c r="F132" s="13"/>
      <c r="G132" s="14"/>
      <c r="H132" s="13"/>
      <c r="I132" s="14"/>
      <c r="J132" s="13"/>
      <c r="K132" s="15" t="str">
        <f>IF($A132="","",IF($H132&lt;&gt;"Yes","",IF($I132="","",IF($J132="","",EDATE($I132,$J132)))))</f>
        <v/>
      </c>
      <c r="L132" s="16" t="str">
        <f>IF($A132="","",IF($K132="","—",IF($K132&lt;=TODAY(),"due",IF($K132&lt;=TODAY()+30,"within 30 days","ok"))))</f>
        <v/>
      </c>
      <c r="M132" s="16" t="str">
        <f>IF($A132="","",IF(COUNTIF('Checkouts'!$L$3:$L$502,$A132)&gt;0,"issued","available"))</f>
        <v/>
      </c>
      <c r="N132" s="16" t="str">
        <f>IF($A132="","",IFERROR(INDEX('Checkouts'!$D$3:$D$502,MATCH($A132,'Checkouts'!$L$3:$L$502,0)),""))</f>
        <v/>
      </c>
      <c r="O132" s="13"/>
    </row>
    <row r="133" spans="1:15" x14ac:dyDescent="0.25">
      <c r="A133" s="13"/>
      <c r="B133" s="13"/>
      <c r="C133" s="13"/>
      <c r="D133" s="13"/>
      <c r="E133" s="13"/>
      <c r="F133" s="13"/>
      <c r="G133" s="14"/>
      <c r="H133" s="13"/>
      <c r="I133" s="14"/>
      <c r="J133" s="13"/>
      <c r="K133" s="15" t="str">
        <f>IF($A133="","",IF($H133&lt;&gt;"Yes","",IF($I133="","",IF($J133="","",EDATE($I133,$J133)))))</f>
        <v/>
      </c>
      <c r="L133" s="16" t="str">
        <f>IF($A133="","",IF($K133="","—",IF($K133&lt;=TODAY(),"due",IF($K133&lt;=TODAY()+30,"within 30 days","ok"))))</f>
        <v/>
      </c>
      <c r="M133" s="16" t="str">
        <f>IF($A133="","",IF(COUNTIF('Checkouts'!$L$3:$L$502,$A133)&gt;0,"issued","available"))</f>
        <v/>
      </c>
      <c r="N133" s="16" t="str">
        <f>IF($A133="","",IFERROR(INDEX('Checkouts'!$D$3:$D$502,MATCH($A133,'Checkouts'!$L$3:$L$502,0)),""))</f>
        <v/>
      </c>
      <c r="O133" s="13"/>
    </row>
    <row r="134" spans="1:15" x14ac:dyDescent="0.25">
      <c r="A134" s="13"/>
      <c r="B134" s="13"/>
      <c r="C134" s="13"/>
      <c r="D134" s="13"/>
      <c r="E134" s="13"/>
      <c r="F134" s="13"/>
      <c r="G134" s="14"/>
      <c r="H134" s="13"/>
      <c r="I134" s="14"/>
      <c r="J134" s="13"/>
      <c r="K134" s="15" t="str">
        <f>IF($A134="","",IF($H134&lt;&gt;"Yes","",IF($I134="","",IF($J134="","",EDATE($I134,$J134)))))</f>
        <v/>
      </c>
      <c r="L134" s="16" t="str">
        <f>IF($A134="","",IF($K134="","—",IF($K134&lt;=TODAY(),"due",IF($K134&lt;=TODAY()+30,"within 30 days","ok"))))</f>
        <v/>
      </c>
      <c r="M134" s="16" t="str">
        <f>IF($A134="","",IF(COUNTIF('Checkouts'!$L$3:$L$502,$A134)&gt;0,"issued","available"))</f>
        <v/>
      </c>
      <c r="N134" s="16" t="str">
        <f>IF($A134="","",IFERROR(INDEX('Checkouts'!$D$3:$D$502,MATCH($A134,'Checkouts'!$L$3:$L$502,0)),""))</f>
        <v/>
      </c>
      <c r="O134" s="13"/>
    </row>
    <row r="135" spans="1:15" x14ac:dyDescent="0.25">
      <c r="A135" s="13"/>
      <c r="B135" s="13"/>
      <c r="C135" s="13"/>
      <c r="D135" s="13"/>
      <c r="E135" s="13"/>
      <c r="F135" s="13"/>
      <c r="G135" s="14"/>
      <c r="H135" s="13"/>
      <c r="I135" s="14"/>
      <c r="J135" s="13"/>
      <c r="K135" s="15" t="str">
        <f>IF($A135="","",IF($H135&lt;&gt;"Yes","",IF($I135="","",IF($J135="","",EDATE($I135,$J135)))))</f>
        <v/>
      </c>
      <c r="L135" s="16" t="str">
        <f>IF($A135="","",IF($K135="","—",IF($K135&lt;=TODAY(),"due",IF($K135&lt;=TODAY()+30,"within 30 days","ok"))))</f>
        <v/>
      </c>
      <c r="M135" s="16" t="str">
        <f>IF($A135="","",IF(COUNTIF('Checkouts'!$L$3:$L$502,$A135)&gt;0,"issued","available"))</f>
        <v/>
      </c>
      <c r="N135" s="16" t="str">
        <f>IF($A135="","",IFERROR(INDEX('Checkouts'!$D$3:$D$502,MATCH($A135,'Checkouts'!$L$3:$L$502,0)),""))</f>
        <v/>
      </c>
      <c r="O135" s="13"/>
    </row>
    <row r="136" spans="1:15" x14ac:dyDescent="0.25">
      <c r="A136" s="13"/>
      <c r="B136" s="13"/>
      <c r="C136" s="13"/>
      <c r="D136" s="13"/>
      <c r="E136" s="13"/>
      <c r="F136" s="13"/>
      <c r="G136" s="14"/>
      <c r="H136" s="13"/>
      <c r="I136" s="14"/>
      <c r="J136" s="13"/>
      <c r="K136" s="15" t="str">
        <f>IF($A136="","",IF($H136&lt;&gt;"Yes","",IF($I136="","",IF($J136="","",EDATE($I136,$J136)))))</f>
        <v/>
      </c>
      <c r="L136" s="16" t="str">
        <f>IF($A136="","",IF($K136="","—",IF($K136&lt;=TODAY(),"due",IF($K136&lt;=TODAY()+30,"within 30 days","ok"))))</f>
        <v/>
      </c>
      <c r="M136" s="16" t="str">
        <f>IF($A136="","",IF(COUNTIF('Checkouts'!$L$3:$L$502,$A136)&gt;0,"issued","available"))</f>
        <v/>
      </c>
      <c r="N136" s="16" t="str">
        <f>IF($A136="","",IFERROR(INDEX('Checkouts'!$D$3:$D$502,MATCH($A136,'Checkouts'!$L$3:$L$502,0)),""))</f>
        <v/>
      </c>
      <c r="O136" s="13"/>
    </row>
    <row r="137" spans="1:15" x14ac:dyDescent="0.25">
      <c r="A137" s="13"/>
      <c r="B137" s="13"/>
      <c r="C137" s="13"/>
      <c r="D137" s="13"/>
      <c r="E137" s="13"/>
      <c r="F137" s="13"/>
      <c r="G137" s="14"/>
      <c r="H137" s="13"/>
      <c r="I137" s="14"/>
      <c r="J137" s="13"/>
      <c r="K137" s="15" t="str">
        <f>IF($A137="","",IF($H137&lt;&gt;"Yes","",IF($I137="","",IF($J137="","",EDATE($I137,$J137)))))</f>
        <v/>
      </c>
      <c r="L137" s="16" t="str">
        <f>IF($A137="","",IF($K137="","—",IF($K137&lt;=TODAY(),"due",IF($K137&lt;=TODAY()+30,"within 30 days","ok"))))</f>
        <v/>
      </c>
      <c r="M137" s="16" t="str">
        <f>IF($A137="","",IF(COUNTIF('Checkouts'!$L$3:$L$502,$A137)&gt;0,"issued","available"))</f>
        <v/>
      </c>
      <c r="N137" s="16" t="str">
        <f>IF($A137="","",IFERROR(INDEX('Checkouts'!$D$3:$D$502,MATCH($A137,'Checkouts'!$L$3:$L$502,0)),""))</f>
        <v/>
      </c>
      <c r="O137" s="13"/>
    </row>
    <row r="138" spans="1:15" x14ac:dyDescent="0.25">
      <c r="A138" s="13"/>
      <c r="B138" s="13"/>
      <c r="C138" s="13"/>
      <c r="D138" s="13"/>
      <c r="E138" s="13"/>
      <c r="F138" s="13"/>
      <c r="G138" s="14"/>
      <c r="H138" s="13"/>
      <c r="I138" s="14"/>
      <c r="J138" s="13"/>
      <c r="K138" s="15" t="str">
        <f>IF($A138="","",IF($H138&lt;&gt;"Yes","",IF($I138="","",IF($J138="","",EDATE($I138,$J138)))))</f>
        <v/>
      </c>
      <c r="L138" s="16" t="str">
        <f>IF($A138="","",IF($K138="","—",IF($K138&lt;=TODAY(),"due",IF($K138&lt;=TODAY()+30,"within 30 days","ok"))))</f>
        <v/>
      </c>
      <c r="M138" s="16" t="str">
        <f>IF($A138="","",IF(COUNTIF('Checkouts'!$L$3:$L$502,$A138)&gt;0,"issued","available"))</f>
        <v/>
      </c>
      <c r="N138" s="16" t="str">
        <f>IF($A138="","",IFERROR(INDEX('Checkouts'!$D$3:$D$502,MATCH($A138,'Checkouts'!$L$3:$L$502,0)),""))</f>
        <v/>
      </c>
      <c r="O138" s="13"/>
    </row>
    <row r="139" spans="1:15" x14ac:dyDescent="0.25">
      <c r="A139" s="13"/>
      <c r="B139" s="13"/>
      <c r="C139" s="13"/>
      <c r="D139" s="13"/>
      <c r="E139" s="13"/>
      <c r="F139" s="13"/>
      <c r="G139" s="14"/>
      <c r="H139" s="13"/>
      <c r="I139" s="14"/>
      <c r="J139" s="13"/>
      <c r="K139" s="15" t="str">
        <f>IF($A139="","",IF($H139&lt;&gt;"Yes","",IF($I139="","",IF($J139="","",EDATE($I139,$J139)))))</f>
        <v/>
      </c>
      <c r="L139" s="16" t="str">
        <f>IF($A139="","",IF($K139="","—",IF($K139&lt;=TODAY(),"due",IF($K139&lt;=TODAY()+30,"within 30 days","ok"))))</f>
        <v/>
      </c>
      <c r="M139" s="16" t="str">
        <f>IF($A139="","",IF(COUNTIF('Checkouts'!$L$3:$L$502,$A139)&gt;0,"issued","available"))</f>
        <v/>
      </c>
      <c r="N139" s="16" t="str">
        <f>IF($A139="","",IFERROR(INDEX('Checkouts'!$D$3:$D$502,MATCH($A139,'Checkouts'!$L$3:$L$502,0)),""))</f>
        <v/>
      </c>
      <c r="O139" s="13"/>
    </row>
    <row r="140" spans="1:15" x14ac:dyDescent="0.25">
      <c r="A140" s="13"/>
      <c r="B140" s="13"/>
      <c r="C140" s="13"/>
      <c r="D140" s="13"/>
      <c r="E140" s="13"/>
      <c r="F140" s="13"/>
      <c r="G140" s="14"/>
      <c r="H140" s="13"/>
      <c r="I140" s="14"/>
      <c r="J140" s="13"/>
      <c r="K140" s="15" t="str">
        <f>IF($A140="","",IF($H140&lt;&gt;"Yes","",IF($I140="","",IF($J140="","",EDATE($I140,$J140)))))</f>
        <v/>
      </c>
      <c r="L140" s="16" t="str">
        <f>IF($A140="","",IF($K140="","—",IF($K140&lt;=TODAY(),"due",IF($K140&lt;=TODAY()+30,"within 30 days","ok"))))</f>
        <v/>
      </c>
      <c r="M140" s="16" t="str">
        <f>IF($A140="","",IF(COUNTIF('Checkouts'!$L$3:$L$502,$A140)&gt;0,"issued","available"))</f>
        <v/>
      </c>
      <c r="N140" s="16" t="str">
        <f>IF($A140="","",IFERROR(INDEX('Checkouts'!$D$3:$D$502,MATCH($A140,'Checkouts'!$L$3:$L$502,0)),""))</f>
        <v/>
      </c>
      <c r="O140" s="13"/>
    </row>
    <row r="141" spans="1:15" x14ac:dyDescent="0.25">
      <c r="A141" s="13"/>
      <c r="B141" s="13"/>
      <c r="C141" s="13"/>
      <c r="D141" s="13"/>
      <c r="E141" s="13"/>
      <c r="F141" s="13"/>
      <c r="G141" s="14"/>
      <c r="H141" s="13"/>
      <c r="I141" s="14"/>
      <c r="J141" s="13"/>
      <c r="K141" s="15" t="str">
        <f>IF($A141="","",IF($H141&lt;&gt;"Yes","",IF($I141="","",IF($J141="","",EDATE($I141,$J141)))))</f>
        <v/>
      </c>
      <c r="L141" s="16" t="str">
        <f>IF($A141="","",IF($K141="","—",IF($K141&lt;=TODAY(),"due",IF($K141&lt;=TODAY()+30,"within 30 days","ok"))))</f>
        <v/>
      </c>
      <c r="M141" s="16" t="str">
        <f>IF($A141="","",IF(COUNTIF('Checkouts'!$L$3:$L$502,$A141)&gt;0,"issued","available"))</f>
        <v/>
      </c>
      <c r="N141" s="16" t="str">
        <f>IF($A141="","",IFERROR(INDEX('Checkouts'!$D$3:$D$502,MATCH($A141,'Checkouts'!$L$3:$L$502,0)),""))</f>
        <v/>
      </c>
      <c r="O141" s="13"/>
    </row>
    <row r="142" spans="1:15" x14ac:dyDescent="0.25">
      <c r="A142" s="13"/>
      <c r="B142" s="13"/>
      <c r="C142" s="13"/>
      <c r="D142" s="13"/>
      <c r="E142" s="13"/>
      <c r="F142" s="13"/>
      <c r="G142" s="14"/>
      <c r="H142" s="13"/>
      <c r="I142" s="14"/>
      <c r="J142" s="13"/>
      <c r="K142" s="15" t="str">
        <f>IF($A142="","",IF($H142&lt;&gt;"Yes","",IF($I142="","",IF($J142="","",EDATE($I142,$J142)))))</f>
        <v/>
      </c>
      <c r="L142" s="16" t="str">
        <f>IF($A142="","",IF($K142="","—",IF($K142&lt;=TODAY(),"due",IF($K142&lt;=TODAY()+30,"within 30 days","ok"))))</f>
        <v/>
      </c>
      <c r="M142" s="16" t="str">
        <f>IF($A142="","",IF(COUNTIF('Checkouts'!$L$3:$L$502,$A142)&gt;0,"issued","available"))</f>
        <v/>
      </c>
      <c r="N142" s="16" t="str">
        <f>IF($A142="","",IFERROR(INDEX('Checkouts'!$D$3:$D$502,MATCH($A142,'Checkouts'!$L$3:$L$502,0)),""))</f>
        <v/>
      </c>
      <c r="O142" s="13"/>
    </row>
    <row r="143" spans="1:15" x14ac:dyDescent="0.25">
      <c r="A143" s="13"/>
      <c r="B143" s="13"/>
      <c r="C143" s="13"/>
      <c r="D143" s="13"/>
      <c r="E143" s="13"/>
      <c r="F143" s="13"/>
      <c r="G143" s="14"/>
      <c r="H143" s="13"/>
      <c r="I143" s="14"/>
      <c r="J143" s="13"/>
      <c r="K143" s="15" t="str">
        <f>IF($A143="","",IF($H143&lt;&gt;"Yes","",IF($I143="","",IF($J143="","",EDATE($I143,$J143)))))</f>
        <v/>
      </c>
      <c r="L143" s="16" t="str">
        <f>IF($A143="","",IF($K143="","—",IF($K143&lt;=TODAY(),"due",IF($K143&lt;=TODAY()+30,"within 30 days","ok"))))</f>
        <v/>
      </c>
      <c r="M143" s="16" t="str">
        <f>IF($A143="","",IF(COUNTIF('Checkouts'!$L$3:$L$502,$A143)&gt;0,"issued","available"))</f>
        <v/>
      </c>
      <c r="N143" s="16" t="str">
        <f>IF($A143="","",IFERROR(INDEX('Checkouts'!$D$3:$D$502,MATCH($A143,'Checkouts'!$L$3:$L$502,0)),""))</f>
        <v/>
      </c>
      <c r="O143" s="13"/>
    </row>
    <row r="144" spans="1:15" x14ac:dyDescent="0.25">
      <c r="A144" s="13"/>
      <c r="B144" s="13"/>
      <c r="C144" s="13"/>
      <c r="D144" s="13"/>
      <c r="E144" s="13"/>
      <c r="F144" s="13"/>
      <c r="G144" s="14"/>
      <c r="H144" s="13"/>
      <c r="I144" s="14"/>
      <c r="J144" s="13"/>
      <c r="K144" s="15" t="str">
        <f>IF($A144="","",IF($H144&lt;&gt;"Yes","",IF($I144="","",IF($J144="","",EDATE($I144,$J144)))))</f>
        <v/>
      </c>
      <c r="L144" s="16" t="str">
        <f>IF($A144="","",IF($K144="","—",IF($K144&lt;=TODAY(),"due",IF($K144&lt;=TODAY()+30,"within 30 days","ok"))))</f>
        <v/>
      </c>
      <c r="M144" s="16" t="str">
        <f>IF($A144="","",IF(COUNTIF('Checkouts'!$L$3:$L$502,$A144)&gt;0,"issued","available"))</f>
        <v/>
      </c>
      <c r="N144" s="16" t="str">
        <f>IF($A144="","",IFERROR(INDEX('Checkouts'!$D$3:$D$502,MATCH($A144,'Checkouts'!$L$3:$L$502,0)),""))</f>
        <v/>
      </c>
      <c r="O144" s="13"/>
    </row>
    <row r="145" spans="1:15" x14ac:dyDescent="0.25">
      <c r="A145" s="13"/>
      <c r="B145" s="13"/>
      <c r="C145" s="13"/>
      <c r="D145" s="13"/>
      <c r="E145" s="13"/>
      <c r="F145" s="13"/>
      <c r="G145" s="14"/>
      <c r="H145" s="13"/>
      <c r="I145" s="14"/>
      <c r="J145" s="13"/>
      <c r="K145" s="15" t="str">
        <f>IF($A145="","",IF($H145&lt;&gt;"Yes","",IF($I145="","",IF($J145="","",EDATE($I145,$J145)))))</f>
        <v/>
      </c>
      <c r="L145" s="16" t="str">
        <f>IF($A145="","",IF($K145="","—",IF($K145&lt;=TODAY(),"due",IF($K145&lt;=TODAY()+30,"within 30 days","ok"))))</f>
        <v/>
      </c>
      <c r="M145" s="16" t="str">
        <f>IF($A145="","",IF(COUNTIF('Checkouts'!$L$3:$L$502,$A145)&gt;0,"issued","available"))</f>
        <v/>
      </c>
      <c r="N145" s="16" t="str">
        <f>IF($A145="","",IFERROR(INDEX('Checkouts'!$D$3:$D$502,MATCH($A145,'Checkouts'!$L$3:$L$502,0)),""))</f>
        <v/>
      </c>
      <c r="O145" s="13"/>
    </row>
    <row r="146" spans="1:15" x14ac:dyDescent="0.25">
      <c r="A146" s="13"/>
      <c r="B146" s="13"/>
      <c r="C146" s="13"/>
      <c r="D146" s="13"/>
      <c r="E146" s="13"/>
      <c r="F146" s="13"/>
      <c r="G146" s="14"/>
      <c r="H146" s="13"/>
      <c r="I146" s="14"/>
      <c r="J146" s="13"/>
      <c r="K146" s="15" t="str">
        <f>IF($A146="","",IF($H146&lt;&gt;"Yes","",IF($I146="","",IF($J146="","",EDATE($I146,$J146)))))</f>
        <v/>
      </c>
      <c r="L146" s="16" t="str">
        <f>IF($A146="","",IF($K146="","—",IF($K146&lt;=TODAY(),"due",IF($K146&lt;=TODAY()+30,"within 30 days","ok"))))</f>
        <v/>
      </c>
      <c r="M146" s="16" t="str">
        <f>IF($A146="","",IF(COUNTIF('Checkouts'!$L$3:$L$502,$A146)&gt;0,"issued","available"))</f>
        <v/>
      </c>
      <c r="N146" s="16" t="str">
        <f>IF($A146="","",IFERROR(INDEX('Checkouts'!$D$3:$D$502,MATCH($A146,'Checkouts'!$L$3:$L$502,0)),""))</f>
        <v/>
      </c>
      <c r="O146" s="13"/>
    </row>
    <row r="147" spans="1:15" x14ac:dyDescent="0.25">
      <c r="A147" s="13"/>
      <c r="B147" s="13"/>
      <c r="C147" s="13"/>
      <c r="D147" s="13"/>
      <c r="E147" s="13"/>
      <c r="F147" s="13"/>
      <c r="G147" s="14"/>
      <c r="H147" s="13"/>
      <c r="I147" s="14"/>
      <c r="J147" s="13"/>
      <c r="K147" s="15" t="str">
        <f>IF($A147="","",IF($H147&lt;&gt;"Yes","",IF($I147="","",IF($J147="","",EDATE($I147,$J147)))))</f>
        <v/>
      </c>
      <c r="L147" s="16" t="str">
        <f>IF($A147="","",IF($K147="","—",IF($K147&lt;=TODAY(),"due",IF($K147&lt;=TODAY()+30,"within 30 days","ok"))))</f>
        <v/>
      </c>
      <c r="M147" s="16" t="str">
        <f>IF($A147="","",IF(COUNTIF('Checkouts'!$L$3:$L$502,$A147)&gt;0,"issued","available"))</f>
        <v/>
      </c>
      <c r="N147" s="16" t="str">
        <f>IF($A147="","",IFERROR(INDEX('Checkouts'!$D$3:$D$502,MATCH($A147,'Checkouts'!$L$3:$L$502,0)),""))</f>
        <v/>
      </c>
      <c r="O147" s="13"/>
    </row>
    <row r="148" spans="1:15" x14ac:dyDescent="0.25">
      <c r="A148" s="13"/>
      <c r="B148" s="13"/>
      <c r="C148" s="13"/>
      <c r="D148" s="13"/>
      <c r="E148" s="13"/>
      <c r="F148" s="13"/>
      <c r="G148" s="14"/>
      <c r="H148" s="13"/>
      <c r="I148" s="14"/>
      <c r="J148" s="13"/>
      <c r="K148" s="15" t="str">
        <f>IF($A148="","",IF($H148&lt;&gt;"Yes","",IF($I148="","",IF($J148="","",EDATE($I148,$J148)))))</f>
        <v/>
      </c>
      <c r="L148" s="16" t="str">
        <f>IF($A148="","",IF($K148="","—",IF($K148&lt;=TODAY(),"due",IF($K148&lt;=TODAY()+30,"within 30 days","ok"))))</f>
        <v/>
      </c>
      <c r="M148" s="16" t="str">
        <f>IF($A148="","",IF(COUNTIF('Checkouts'!$L$3:$L$502,$A148)&gt;0,"issued","available"))</f>
        <v/>
      </c>
      <c r="N148" s="16" t="str">
        <f>IF($A148="","",IFERROR(INDEX('Checkouts'!$D$3:$D$502,MATCH($A148,'Checkouts'!$L$3:$L$502,0)),""))</f>
        <v/>
      </c>
      <c r="O148" s="13"/>
    </row>
    <row r="149" spans="1:15" x14ac:dyDescent="0.25">
      <c r="A149" s="13"/>
      <c r="B149" s="13"/>
      <c r="C149" s="13"/>
      <c r="D149" s="13"/>
      <c r="E149" s="13"/>
      <c r="F149" s="13"/>
      <c r="G149" s="14"/>
      <c r="H149" s="13"/>
      <c r="I149" s="14"/>
      <c r="J149" s="13"/>
      <c r="K149" s="15" t="str">
        <f>IF($A149="","",IF($H149&lt;&gt;"Yes","",IF($I149="","",IF($J149="","",EDATE($I149,$J149)))))</f>
        <v/>
      </c>
      <c r="L149" s="16" t="str">
        <f>IF($A149="","",IF($K149="","—",IF($K149&lt;=TODAY(),"due",IF($K149&lt;=TODAY()+30,"within 30 days","ok"))))</f>
        <v/>
      </c>
      <c r="M149" s="16" t="str">
        <f>IF($A149="","",IF(COUNTIF('Checkouts'!$L$3:$L$502,$A149)&gt;0,"issued","available"))</f>
        <v/>
      </c>
      <c r="N149" s="16" t="str">
        <f>IF($A149="","",IFERROR(INDEX('Checkouts'!$D$3:$D$502,MATCH($A149,'Checkouts'!$L$3:$L$502,0)),""))</f>
        <v/>
      </c>
      <c r="O149" s="13"/>
    </row>
    <row r="150" spans="1:15" x14ac:dyDescent="0.25">
      <c r="A150" s="13"/>
      <c r="B150" s="13"/>
      <c r="C150" s="13"/>
      <c r="D150" s="13"/>
      <c r="E150" s="13"/>
      <c r="F150" s="13"/>
      <c r="G150" s="14"/>
      <c r="H150" s="13"/>
      <c r="I150" s="14"/>
      <c r="J150" s="13"/>
      <c r="K150" s="15" t="str">
        <f>IF($A150="","",IF($H150&lt;&gt;"Yes","",IF($I150="","",IF($J150="","",EDATE($I150,$J150)))))</f>
        <v/>
      </c>
      <c r="L150" s="16" t="str">
        <f>IF($A150="","",IF($K150="","—",IF($K150&lt;=TODAY(),"due",IF($K150&lt;=TODAY()+30,"within 30 days","ok"))))</f>
        <v/>
      </c>
      <c r="M150" s="16" t="str">
        <f>IF($A150="","",IF(COUNTIF('Checkouts'!$L$3:$L$502,$A150)&gt;0,"issued","available"))</f>
        <v/>
      </c>
      <c r="N150" s="16" t="str">
        <f>IF($A150="","",IFERROR(INDEX('Checkouts'!$D$3:$D$502,MATCH($A150,'Checkouts'!$L$3:$L$502,0)),""))</f>
        <v/>
      </c>
      <c r="O150" s="13"/>
    </row>
    <row r="151" spans="1:15" x14ac:dyDescent="0.25">
      <c r="A151" s="13"/>
      <c r="B151" s="13"/>
      <c r="C151" s="13"/>
      <c r="D151" s="13"/>
      <c r="E151" s="13"/>
      <c r="F151" s="13"/>
      <c r="G151" s="14"/>
      <c r="H151" s="13"/>
      <c r="I151" s="14"/>
      <c r="J151" s="13"/>
      <c r="K151" s="15" t="str">
        <f>IF($A151="","",IF($H151&lt;&gt;"Yes","",IF($I151="","",IF($J151="","",EDATE($I151,$J151)))))</f>
        <v/>
      </c>
      <c r="L151" s="16" t="str">
        <f>IF($A151="","",IF($K151="","—",IF($K151&lt;=TODAY(),"due",IF($K151&lt;=TODAY()+30,"within 30 days","ok"))))</f>
        <v/>
      </c>
      <c r="M151" s="16" t="str">
        <f>IF($A151="","",IF(COUNTIF('Checkouts'!$L$3:$L$502,$A151)&gt;0,"issued","available"))</f>
        <v/>
      </c>
      <c r="N151" s="16" t="str">
        <f>IF($A151="","",IFERROR(INDEX('Checkouts'!$D$3:$D$502,MATCH($A151,'Checkouts'!$L$3:$L$502,0)),""))</f>
        <v/>
      </c>
      <c r="O151" s="13"/>
    </row>
    <row r="152" spans="1:15" x14ac:dyDescent="0.25">
      <c r="A152" s="13"/>
      <c r="B152" s="13"/>
      <c r="C152" s="13"/>
      <c r="D152" s="13"/>
      <c r="E152" s="13"/>
      <c r="F152" s="13"/>
      <c r="G152" s="14"/>
      <c r="H152" s="13"/>
      <c r="I152" s="14"/>
      <c r="J152" s="13"/>
      <c r="K152" s="15" t="str">
        <f>IF($A152="","",IF($H152&lt;&gt;"Yes","",IF($I152="","",IF($J152="","",EDATE($I152,$J152)))))</f>
        <v/>
      </c>
      <c r="L152" s="16" t="str">
        <f>IF($A152="","",IF($K152="","—",IF($K152&lt;=TODAY(),"due",IF($K152&lt;=TODAY()+30,"within 30 days","ok"))))</f>
        <v/>
      </c>
      <c r="M152" s="16" t="str">
        <f>IF($A152="","",IF(COUNTIF('Checkouts'!$L$3:$L$502,$A152)&gt;0,"issued","available"))</f>
        <v/>
      </c>
      <c r="N152" s="16" t="str">
        <f>IF($A152="","",IFERROR(INDEX('Checkouts'!$D$3:$D$502,MATCH($A152,'Checkouts'!$L$3:$L$502,0)),""))</f>
        <v/>
      </c>
      <c r="O152" s="13"/>
    </row>
    <row r="153" spans="1:15" x14ac:dyDescent="0.25">
      <c r="A153" s="13"/>
      <c r="B153" s="13"/>
      <c r="C153" s="13"/>
      <c r="D153" s="13"/>
      <c r="E153" s="13"/>
      <c r="F153" s="13"/>
      <c r="G153" s="14"/>
      <c r="H153" s="13"/>
      <c r="I153" s="14"/>
      <c r="J153" s="13"/>
      <c r="K153" s="15" t="str">
        <f>IF($A153="","",IF($H153&lt;&gt;"Yes","",IF($I153="","",IF($J153="","",EDATE($I153,$J153)))))</f>
        <v/>
      </c>
      <c r="L153" s="16" t="str">
        <f>IF($A153="","",IF($K153="","—",IF($K153&lt;=TODAY(),"due",IF($K153&lt;=TODAY()+30,"within 30 days","ok"))))</f>
        <v/>
      </c>
      <c r="M153" s="16" t="str">
        <f>IF($A153="","",IF(COUNTIF('Checkouts'!$L$3:$L$502,$A153)&gt;0,"issued","available"))</f>
        <v/>
      </c>
      <c r="N153" s="16" t="str">
        <f>IF($A153="","",IFERROR(INDEX('Checkouts'!$D$3:$D$502,MATCH($A153,'Checkouts'!$L$3:$L$502,0)),""))</f>
        <v/>
      </c>
      <c r="O153" s="13"/>
    </row>
    <row r="154" spans="1:15" x14ac:dyDescent="0.25">
      <c r="A154" s="13"/>
      <c r="B154" s="13"/>
      <c r="C154" s="13"/>
      <c r="D154" s="13"/>
      <c r="E154" s="13"/>
      <c r="F154" s="13"/>
      <c r="G154" s="14"/>
      <c r="H154" s="13"/>
      <c r="I154" s="14"/>
      <c r="J154" s="13"/>
      <c r="K154" s="15" t="str">
        <f>IF($A154="","",IF($H154&lt;&gt;"Yes","",IF($I154="","",IF($J154="","",EDATE($I154,$J154)))))</f>
        <v/>
      </c>
      <c r="L154" s="16" t="str">
        <f>IF($A154="","",IF($K154="","—",IF($K154&lt;=TODAY(),"due",IF($K154&lt;=TODAY()+30,"within 30 days","ok"))))</f>
        <v/>
      </c>
      <c r="M154" s="16" t="str">
        <f>IF($A154="","",IF(COUNTIF('Checkouts'!$L$3:$L$502,$A154)&gt;0,"issued","available"))</f>
        <v/>
      </c>
      <c r="N154" s="16" t="str">
        <f>IF($A154="","",IFERROR(INDEX('Checkouts'!$D$3:$D$502,MATCH($A154,'Checkouts'!$L$3:$L$502,0)),""))</f>
        <v/>
      </c>
      <c r="O154" s="13"/>
    </row>
    <row r="155" spans="1:15" x14ac:dyDescent="0.25">
      <c r="A155" s="13"/>
      <c r="B155" s="13"/>
      <c r="C155" s="13"/>
      <c r="D155" s="13"/>
      <c r="E155" s="13"/>
      <c r="F155" s="13"/>
      <c r="G155" s="14"/>
      <c r="H155" s="13"/>
      <c r="I155" s="14"/>
      <c r="J155" s="13"/>
      <c r="K155" s="15" t="str">
        <f>IF($A155="","",IF($H155&lt;&gt;"Yes","",IF($I155="","",IF($J155="","",EDATE($I155,$J155)))))</f>
        <v/>
      </c>
      <c r="L155" s="16" t="str">
        <f>IF($A155="","",IF($K155="","—",IF($K155&lt;=TODAY(),"due",IF($K155&lt;=TODAY()+30,"within 30 days","ok"))))</f>
        <v/>
      </c>
      <c r="M155" s="16" t="str">
        <f>IF($A155="","",IF(COUNTIF('Checkouts'!$L$3:$L$502,$A155)&gt;0,"issued","available"))</f>
        <v/>
      </c>
      <c r="N155" s="16" t="str">
        <f>IF($A155="","",IFERROR(INDEX('Checkouts'!$D$3:$D$502,MATCH($A155,'Checkouts'!$L$3:$L$502,0)),""))</f>
        <v/>
      </c>
      <c r="O155" s="13"/>
    </row>
    <row r="156" spans="1:15" x14ac:dyDescent="0.25">
      <c r="A156" s="13"/>
      <c r="B156" s="13"/>
      <c r="C156" s="13"/>
      <c r="D156" s="13"/>
      <c r="E156" s="13"/>
      <c r="F156" s="13"/>
      <c r="G156" s="14"/>
      <c r="H156" s="13"/>
      <c r="I156" s="14"/>
      <c r="J156" s="13"/>
      <c r="K156" s="15" t="str">
        <f>IF($A156="","",IF($H156&lt;&gt;"Yes","",IF($I156="","",IF($J156="","",EDATE($I156,$J156)))))</f>
        <v/>
      </c>
      <c r="L156" s="16" t="str">
        <f>IF($A156="","",IF($K156="","—",IF($K156&lt;=TODAY(),"due",IF($K156&lt;=TODAY()+30,"within 30 days","ok"))))</f>
        <v/>
      </c>
      <c r="M156" s="16" t="str">
        <f>IF($A156="","",IF(COUNTIF('Checkouts'!$L$3:$L$502,$A156)&gt;0,"issued","available"))</f>
        <v/>
      </c>
      <c r="N156" s="16" t="str">
        <f>IF($A156="","",IFERROR(INDEX('Checkouts'!$D$3:$D$502,MATCH($A156,'Checkouts'!$L$3:$L$502,0)),""))</f>
        <v/>
      </c>
      <c r="O156" s="13"/>
    </row>
    <row r="157" spans="1:15" x14ac:dyDescent="0.25">
      <c r="A157" s="13"/>
      <c r="B157" s="13"/>
      <c r="C157" s="13"/>
      <c r="D157" s="13"/>
      <c r="E157" s="13"/>
      <c r="F157" s="13"/>
      <c r="G157" s="14"/>
      <c r="H157" s="13"/>
      <c r="I157" s="14"/>
      <c r="J157" s="13"/>
      <c r="K157" s="15" t="str">
        <f>IF($A157="","",IF($H157&lt;&gt;"Yes","",IF($I157="","",IF($J157="","",EDATE($I157,$J157)))))</f>
        <v/>
      </c>
      <c r="L157" s="16" t="str">
        <f>IF($A157="","",IF($K157="","—",IF($K157&lt;=TODAY(),"due",IF($K157&lt;=TODAY()+30,"within 30 days","ok"))))</f>
        <v/>
      </c>
      <c r="M157" s="16" t="str">
        <f>IF($A157="","",IF(COUNTIF('Checkouts'!$L$3:$L$502,$A157)&gt;0,"issued","available"))</f>
        <v/>
      </c>
      <c r="N157" s="16" t="str">
        <f>IF($A157="","",IFERROR(INDEX('Checkouts'!$D$3:$D$502,MATCH($A157,'Checkouts'!$L$3:$L$502,0)),""))</f>
        <v/>
      </c>
      <c r="O157" s="13"/>
    </row>
    <row r="158" spans="1:15" x14ac:dyDescent="0.25">
      <c r="A158" s="13"/>
      <c r="B158" s="13"/>
      <c r="C158" s="13"/>
      <c r="D158" s="13"/>
      <c r="E158" s="13"/>
      <c r="F158" s="13"/>
      <c r="G158" s="14"/>
      <c r="H158" s="13"/>
      <c r="I158" s="14"/>
      <c r="J158" s="13"/>
      <c r="K158" s="15" t="str">
        <f>IF($A158="","",IF($H158&lt;&gt;"Yes","",IF($I158="","",IF($J158="","",EDATE($I158,$J158)))))</f>
        <v/>
      </c>
      <c r="L158" s="16" t="str">
        <f>IF($A158="","",IF($K158="","—",IF($K158&lt;=TODAY(),"due",IF($K158&lt;=TODAY()+30,"within 30 days","ok"))))</f>
        <v/>
      </c>
      <c r="M158" s="16" t="str">
        <f>IF($A158="","",IF(COUNTIF('Checkouts'!$L$3:$L$502,$A158)&gt;0,"issued","available"))</f>
        <v/>
      </c>
      <c r="N158" s="16" t="str">
        <f>IF($A158="","",IFERROR(INDEX('Checkouts'!$D$3:$D$502,MATCH($A158,'Checkouts'!$L$3:$L$502,0)),""))</f>
        <v/>
      </c>
      <c r="O158" s="13"/>
    </row>
    <row r="159" spans="1:15" x14ac:dyDescent="0.25">
      <c r="A159" s="13"/>
      <c r="B159" s="13"/>
      <c r="C159" s="13"/>
      <c r="D159" s="13"/>
      <c r="E159" s="13"/>
      <c r="F159" s="13"/>
      <c r="G159" s="14"/>
      <c r="H159" s="13"/>
      <c r="I159" s="14"/>
      <c r="J159" s="13"/>
      <c r="K159" s="15" t="str">
        <f>IF($A159="","",IF($H159&lt;&gt;"Yes","",IF($I159="","",IF($J159="","",EDATE($I159,$J159)))))</f>
        <v/>
      </c>
      <c r="L159" s="16" t="str">
        <f>IF($A159="","",IF($K159="","—",IF($K159&lt;=TODAY(),"due",IF($K159&lt;=TODAY()+30,"within 30 days","ok"))))</f>
        <v/>
      </c>
      <c r="M159" s="16" t="str">
        <f>IF($A159="","",IF(COUNTIF('Checkouts'!$L$3:$L$502,$A159)&gt;0,"issued","available"))</f>
        <v/>
      </c>
      <c r="N159" s="16" t="str">
        <f>IF($A159="","",IFERROR(INDEX('Checkouts'!$D$3:$D$502,MATCH($A159,'Checkouts'!$L$3:$L$502,0)),""))</f>
        <v/>
      </c>
      <c r="O159" s="13"/>
    </row>
    <row r="160" spans="1:15" x14ac:dyDescent="0.25">
      <c r="A160" s="13"/>
      <c r="B160" s="13"/>
      <c r="C160" s="13"/>
      <c r="D160" s="13"/>
      <c r="E160" s="13"/>
      <c r="F160" s="13"/>
      <c r="G160" s="14"/>
      <c r="H160" s="13"/>
      <c r="I160" s="14"/>
      <c r="J160" s="13"/>
      <c r="K160" s="15" t="str">
        <f>IF($A160="","",IF($H160&lt;&gt;"Yes","",IF($I160="","",IF($J160="","",EDATE($I160,$J160)))))</f>
        <v/>
      </c>
      <c r="L160" s="16" t="str">
        <f>IF($A160="","",IF($K160="","—",IF($K160&lt;=TODAY(),"due",IF($K160&lt;=TODAY()+30,"within 30 days","ok"))))</f>
        <v/>
      </c>
      <c r="M160" s="16" t="str">
        <f>IF($A160="","",IF(COUNTIF('Checkouts'!$L$3:$L$502,$A160)&gt;0,"issued","available"))</f>
        <v/>
      </c>
      <c r="N160" s="16" t="str">
        <f>IF($A160="","",IFERROR(INDEX('Checkouts'!$D$3:$D$502,MATCH($A160,'Checkouts'!$L$3:$L$502,0)),""))</f>
        <v/>
      </c>
      <c r="O160" s="13"/>
    </row>
    <row r="161" spans="1:15" x14ac:dyDescent="0.25">
      <c r="A161" s="13"/>
      <c r="B161" s="13"/>
      <c r="C161" s="13"/>
      <c r="D161" s="13"/>
      <c r="E161" s="13"/>
      <c r="F161" s="13"/>
      <c r="G161" s="14"/>
      <c r="H161" s="13"/>
      <c r="I161" s="14"/>
      <c r="J161" s="13"/>
      <c r="K161" s="15" t="str">
        <f>IF($A161="","",IF($H161&lt;&gt;"Yes","",IF($I161="","",IF($J161="","",EDATE($I161,$J161)))))</f>
        <v/>
      </c>
      <c r="L161" s="16" t="str">
        <f>IF($A161="","",IF($K161="","—",IF($K161&lt;=TODAY(),"due",IF($K161&lt;=TODAY()+30,"within 30 days","ok"))))</f>
        <v/>
      </c>
      <c r="M161" s="16" t="str">
        <f>IF($A161="","",IF(COUNTIF('Checkouts'!$L$3:$L$502,$A161)&gt;0,"issued","available"))</f>
        <v/>
      </c>
      <c r="N161" s="16" t="str">
        <f>IF($A161="","",IFERROR(INDEX('Checkouts'!$D$3:$D$502,MATCH($A161,'Checkouts'!$L$3:$L$502,0)),""))</f>
        <v/>
      </c>
      <c r="O161" s="13"/>
    </row>
    <row r="162" spans="1:15" x14ac:dyDescent="0.25">
      <c r="A162" s="13"/>
      <c r="B162" s="13"/>
      <c r="C162" s="13"/>
      <c r="D162" s="13"/>
      <c r="E162" s="13"/>
      <c r="F162" s="13"/>
      <c r="G162" s="14"/>
      <c r="H162" s="13"/>
      <c r="I162" s="14"/>
      <c r="J162" s="13"/>
      <c r="K162" s="15" t="str">
        <f>IF($A162="","",IF($H162&lt;&gt;"Yes","",IF($I162="","",IF($J162="","",EDATE($I162,$J162)))))</f>
        <v/>
      </c>
      <c r="L162" s="16" t="str">
        <f>IF($A162="","",IF($K162="","—",IF($K162&lt;=TODAY(),"due",IF($K162&lt;=TODAY()+30,"within 30 days","ok"))))</f>
        <v/>
      </c>
      <c r="M162" s="16" t="str">
        <f>IF($A162="","",IF(COUNTIF('Checkouts'!$L$3:$L$502,$A162)&gt;0,"issued","available"))</f>
        <v/>
      </c>
      <c r="N162" s="16" t="str">
        <f>IF($A162="","",IFERROR(INDEX('Checkouts'!$D$3:$D$502,MATCH($A162,'Checkouts'!$L$3:$L$502,0)),""))</f>
        <v/>
      </c>
      <c r="O162" s="13"/>
    </row>
    <row r="163" spans="1:15" x14ac:dyDescent="0.25">
      <c r="A163" s="13"/>
      <c r="B163" s="13"/>
      <c r="C163" s="13"/>
      <c r="D163" s="13"/>
      <c r="E163" s="13"/>
      <c r="F163" s="13"/>
      <c r="G163" s="14"/>
      <c r="H163" s="13"/>
      <c r="I163" s="14"/>
      <c r="J163" s="13"/>
      <c r="K163" s="15" t="str">
        <f>IF($A163="","",IF($H163&lt;&gt;"Yes","",IF($I163="","",IF($J163="","",EDATE($I163,$J163)))))</f>
        <v/>
      </c>
      <c r="L163" s="16" t="str">
        <f>IF($A163="","",IF($K163="","—",IF($K163&lt;=TODAY(),"due",IF($K163&lt;=TODAY()+30,"within 30 days","ok"))))</f>
        <v/>
      </c>
      <c r="M163" s="16" t="str">
        <f>IF($A163="","",IF(COUNTIF('Checkouts'!$L$3:$L$502,$A163)&gt;0,"issued","available"))</f>
        <v/>
      </c>
      <c r="N163" s="16" t="str">
        <f>IF($A163="","",IFERROR(INDEX('Checkouts'!$D$3:$D$502,MATCH($A163,'Checkouts'!$L$3:$L$502,0)),""))</f>
        <v/>
      </c>
      <c r="O163" s="13"/>
    </row>
    <row r="164" spans="1:15" x14ac:dyDescent="0.25">
      <c r="A164" s="13"/>
      <c r="B164" s="13"/>
      <c r="C164" s="13"/>
      <c r="D164" s="13"/>
      <c r="E164" s="13"/>
      <c r="F164" s="13"/>
      <c r="G164" s="14"/>
      <c r="H164" s="13"/>
      <c r="I164" s="14"/>
      <c r="J164" s="13"/>
      <c r="K164" s="15" t="str">
        <f>IF($A164="","",IF($H164&lt;&gt;"Yes","",IF($I164="","",IF($J164="","",EDATE($I164,$J164)))))</f>
        <v/>
      </c>
      <c r="L164" s="16" t="str">
        <f>IF($A164="","",IF($K164="","—",IF($K164&lt;=TODAY(),"due",IF($K164&lt;=TODAY()+30,"within 30 days","ok"))))</f>
        <v/>
      </c>
      <c r="M164" s="16" t="str">
        <f>IF($A164="","",IF(COUNTIF('Checkouts'!$L$3:$L$502,$A164)&gt;0,"issued","available"))</f>
        <v/>
      </c>
      <c r="N164" s="16" t="str">
        <f>IF($A164="","",IFERROR(INDEX('Checkouts'!$D$3:$D$502,MATCH($A164,'Checkouts'!$L$3:$L$502,0)),""))</f>
        <v/>
      </c>
      <c r="O164" s="13"/>
    </row>
    <row r="165" spans="1:15" x14ac:dyDescent="0.25">
      <c r="A165" s="13"/>
      <c r="B165" s="13"/>
      <c r="C165" s="13"/>
      <c r="D165" s="13"/>
      <c r="E165" s="13"/>
      <c r="F165" s="13"/>
      <c r="G165" s="14"/>
      <c r="H165" s="13"/>
      <c r="I165" s="14"/>
      <c r="J165" s="13"/>
      <c r="K165" s="15" t="str">
        <f>IF($A165="","",IF($H165&lt;&gt;"Yes","",IF($I165="","",IF($J165="","",EDATE($I165,$J165)))))</f>
        <v/>
      </c>
      <c r="L165" s="16" t="str">
        <f>IF($A165="","",IF($K165="","—",IF($K165&lt;=TODAY(),"due",IF($K165&lt;=TODAY()+30,"within 30 days","ok"))))</f>
        <v/>
      </c>
      <c r="M165" s="16" t="str">
        <f>IF($A165="","",IF(COUNTIF('Checkouts'!$L$3:$L$502,$A165)&gt;0,"issued","available"))</f>
        <v/>
      </c>
      <c r="N165" s="16" t="str">
        <f>IF($A165="","",IFERROR(INDEX('Checkouts'!$D$3:$D$502,MATCH($A165,'Checkouts'!$L$3:$L$502,0)),""))</f>
        <v/>
      </c>
      <c r="O165" s="13"/>
    </row>
    <row r="166" spans="1:15" x14ac:dyDescent="0.25">
      <c r="A166" s="13"/>
      <c r="B166" s="13"/>
      <c r="C166" s="13"/>
      <c r="D166" s="13"/>
      <c r="E166" s="13"/>
      <c r="F166" s="13"/>
      <c r="G166" s="14"/>
      <c r="H166" s="13"/>
      <c r="I166" s="14"/>
      <c r="J166" s="13"/>
      <c r="K166" s="15" t="str">
        <f>IF($A166="","",IF($H166&lt;&gt;"Yes","",IF($I166="","",IF($J166="","",EDATE($I166,$J166)))))</f>
        <v/>
      </c>
      <c r="L166" s="16" t="str">
        <f>IF($A166="","",IF($K166="","—",IF($K166&lt;=TODAY(),"due",IF($K166&lt;=TODAY()+30,"within 30 days","ok"))))</f>
        <v/>
      </c>
      <c r="M166" s="16" t="str">
        <f>IF($A166="","",IF(COUNTIF('Checkouts'!$L$3:$L$502,$A166)&gt;0,"issued","available"))</f>
        <v/>
      </c>
      <c r="N166" s="16" t="str">
        <f>IF($A166="","",IFERROR(INDEX('Checkouts'!$D$3:$D$502,MATCH($A166,'Checkouts'!$L$3:$L$502,0)),""))</f>
        <v/>
      </c>
      <c r="O166" s="13"/>
    </row>
    <row r="167" spans="1:15" x14ac:dyDescent="0.25">
      <c r="A167" s="13"/>
      <c r="B167" s="13"/>
      <c r="C167" s="13"/>
      <c r="D167" s="13"/>
      <c r="E167" s="13"/>
      <c r="F167" s="13"/>
      <c r="G167" s="14"/>
      <c r="H167" s="13"/>
      <c r="I167" s="14"/>
      <c r="J167" s="13"/>
      <c r="K167" s="15" t="str">
        <f>IF($A167="","",IF($H167&lt;&gt;"Yes","",IF($I167="","",IF($J167="","",EDATE($I167,$J167)))))</f>
        <v/>
      </c>
      <c r="L167" s="16" t="str">
        <f>IF($A167="","",IF($K167="","—",IF($K167&lt;=TODAY(),"due",IF($K167&lt;=TODAY()+30,"within 30 days","ok"))))</f>
        <v/>
      </c>
      <c r="M167" s="16" t="str">
        <f>IF($A167="","",IF(COUNTIF('Checkouts'!$L$3:$L$502,$A167)&gt;0,"issued","available"))</f>
        <v/>
      </c>
      <c r="N167" s="16" t="str">
        <f>IF($A167="","",IFERROR(INDEX('Checkouts'!$D$3:$D$502,MATCH($A167,'Checkouts'!$L$3:$L$502,0)),""))</f>
        <v/>
      </c>
      <c r="O167" s="13"/>
    </row>
    <row r="168" spans="1:15" x14ac:dyDescent="0.25">
      <c r="A168" s="13"/>
      <c r="B168" s="13"/>
      <c r="C168" s="13"/>
      <c r="D168" s="13"/>
      <c r="E168" s="13"/>
      <c r="F168" s="13"/>
      <c r="G168" s="14"/>
      <c r="H168" s="13"/>
      <c r="I168" s="14"/>
      <c r="J168" s="13"/>
      <c r="K168" s="15" t="str">
        <f>IF($A168="","",IF($H168&lt;&gt;"Yes","",IF($I168="","",IF($J168="","",EDATE($I168,$J168)))))</f>
        <v/>
      </c>
      <c r="L168" s="16" t="str">
        <f>IF($A168="","",IF($K168="","—",IF($K168&lt;=TODAY(),"due",IF($K168&lt;=TODAY()+30,"within 30 days","ok"))))</f>
        <v/>
      </c>
      <c r="M168" s="16" t="str">
        <f>IF($A168="","",IF(COUNTIF('Checkouts'!$L$3:$L$502,$A168)&gt;0,"issued","available"))</f>
        <v/>
      </c>
      <c r="N168" s="16" t="str">
        <f>IF($A168="","",IFERROR(INDEX('Checkouts'!$D$3:$D$502,MATCH($A168,'Checkouts'!$L$3:$L$502,0)),""))</f>
        <v/>
      </c>
      <c r="O168" s="13"/>
    </row>
    <row r="169" spans="1:15" x14ac:dyDescent="0.25">
      <c r="A169" s="13"/>
      <c r="B169" s="13"/>
      <c r="C169" s="13"/>
      <c r="D169" s="13"/>
      <c r="E169" s="13"/>
      <c r="F169" s="13"/>
      <c r="G169" s="14"/>
      <c r="H169" s="13"/>
      <c r="I169" s="14"/>
      <c r="J169" s="13"/>
      <c r="K169" s="15" t="str">
        <f>IF($A169="","",IF($H169&lt;&gt;"Yes","",IF($I169="","",IF($J169="","",EDATE($I169,$J169)))))</f>
        <v/>
      </c>
      <c r="L169" s="16" t="str">
        <f>IF($A169="","",IF($K169="","—",IF($K169&lt;=TODAY(),"due",IF($K169&lt;=TODAY()+30,"within 30 days","ok"))))</f>
        <v/>
      </c>
      <c r="M169" s="16" t="str">
        <f>IF($A169="","",IF(COUNTIF('Checkouts'!$L$3:$L$502,$A169)&gt;0,"issued","available"))</f>
        <v/>
      </c>
      <c r="N169" s="16" t="str">
        <f>IF($A169="","",IFERROR(INDEX('Checkouts'!$D$3:$D$502,MATCH($A169,'Checkouts'!$L$3:$L$502,0)),""))</f>
        <v/>
      </c>
      <c r="O169" s="13"/>
    </row>
    <row r="170" spans="1:15" x14ac:dyDescent="0.25">
      <c r="A170" s="13"/>
      <c r="B170" s="13"/>
      <c r="C170" s="13"/>
      <c r="D170" s="13"/>
      <c r="E170" s="13"/>
      <c r="F170" s="13"/>
      <c r="G170" s="14"/>
      <c r="H170" s="13"/>
      <c r="I170" s="14"/>
      <c r="J170" s="13"/>
      <c r="K170" s="15" t="str">
        <f>IF($A170="","",IF($H170&lt;&gt;"Yes","",IF($I170="","",IF($J170="","",EDATE($I170,$J170)))))</f>
        <v/>
      </c>
      <c r="L170" s="16" t="str">
        <f>IF($A170="","",IF($K170="","—",IF($K170&lt;=TODAY(),"due",IF($K170&lt;=TODAY()+30,"within 30 days","ok"))))</f>
        <v/>
      </c>
      <c r="M170" s="16" t="str">
        <f>IF($A170="","",IF(COUNTIF('Checkouts'!$L$3:$L$502,$A170)&gt;0,"issued","available"))</f>
        <v/>
      </c>
      <c r="N170" s="16" t="str">
        <f>IF($A170="","",IFERROR(INDEX('Checkouts'!$D$3:$D$502,MATCH($A170,'Checkouts'!$L$3:$L$502,0)),""))</f>
        <v/>
      </c>
      <c r="O170" s="13"/>
    </row>
    <row r="171" spans="1:15" x14ac:dyDescent="0.25">
      <c r="A171" s="13"/>
      <c r="B171" s="13"/>
      <c r="C171" s="13"/>
      <c r="D171" s="13"/>
      <c r="E171" s="13"/>
      <c r="F171" s="13"/>
      <c r="G171" s="14"/>
      <c r="H171" s="13"/>
      <c r="I171" s="14"/>
      <c r="J171" s="13"/>
      <c r="K171" s="15" t="str">
        <f>IF($A171="","",IF($H171&lt;&gt;"Yes","",IF($I171="","",IF($J171="","",EDATE($I171,$J171)))))</f>
        <v/>
      </c>
      <c r="L171" s="16" t="str">
        <f>IF($A171="","",IF($K171="","—",IF($K171&lt;=TODAY(),"due",IF($K171&lt;=TODAY()+30,"within 30 days","ok"))))</f>
        <v/>
      </c>
      <c r="M171" s="16" t="str">
        <f>IF($A171="","",IF(COUNTIF('Checkouts'!$L$3:$L$502,$A171)&gt;0,"issued","available"))</f>
        <v/>
      </c>
      <c r="N171" s="16" t="str">
        <f>IF($A171="","",IFERROR(INDEX('Checkouts'!$D$3:$D$502,MATCH($A171,'Checkouts'!$L$3:$L$502,0)),""))</f>
        <v/>
      </c>
      <c r="O171" s="13"/>
    </row>
    <row r="172" spans="1:15" x14ac:dyDescent="0.25">
      <c r="A172" s="13"/>
      <c r="B172" s="13"/>
      <c r="C172" s="13"/>
      <c r="D172" s="13"/>
      <c r="E172" s="13"/>
      <c r="F172" s="13"/>
      <c r="G172" s="14"/>
      <c r="H172" s="13"/>
      <c r="I172" s="14"/>
      <c r="J172" s="13"/>
      <c r="K172" s="15" t="str">
        <f>IF($A172="","",IF($H172&lt;&gt;"Yes","",IF($I172="","",IF($J172="","",EDATE($I172,$J172)))))</f>
        <v/>
      </c>
      <c r="L172" s="16" t="str">
        <f>IF($A172="","",IF($K172="","—",IF($K172&lt;=TODAY(),"due",IF($K172&lt;=TODAY()+30,"within 30 days","ok"))))</f>
        <v/>
      </c>
      <c r="M172" s="16" t="str">
        <f>IF($A172="","",IF(COUNTIF('Checkouts'!$L$3:$L$502,$A172)&gt;0,"issued","available"))</f>
        <v/>
      </c>
      <c r="N172" s="16" t="str">
        <f>IF($A172="","",IFERROR(INDEX('Checkouts'!$D$3:$D$502,MATCH($A172,'Checkouts'!$L$3:$L$502,0)),""))</f>
        <v/>
      </c>
      <c r="O172" s="13"/>
    </row>
    <row r="173" spans="1:15" x14ac:dyDescent="0.25">
      <c r="A173" s="13"/>
      <c r="B173" s="13"/>
      <c r="C173" s="13"/>
      <c r="D173" s="13"/>
      <c r="E173" s="13"/>
      <c r="F173" s="13"/>
      <c r="G173" s="14"/>
      <c r="H173" s="13"/>
      <c r="I173" s="14"/>
      <c r="J173" s="13"/>
      <c r="K173" s="15" t="str">
        <f>IF($A173="","",IF($H173&lt;&gt;"Yes","",IF($I173="","",IF($J173="","",EDATE($I173,$J173)))))</f>
        <v/>
      </c>
      <c r="L173" s="16" t="str">
        <f>IF($A173="","",IF($K173="","—",IF($K173&lt;=TODAY(),"due",IF($K173&lt;=TODAY()+30,"within 30 days","ok"))))</f>
        <v/>
      </c>
      <c r="M173" s="16" t="str">
        <f>IF($A173="","",IF(COUNTIF('Checkouts'!$L$3:$L$502,$A173)&gt;0,"issued","available"))</f>
        <v/>
      </c>
      <c r="N173" s="16" t="str">
        <f>IF($A173="","",IFERROR(INDEX('Checkouts'!$D$3:$D$502,MATCH($A173,'Checkouts'!$L$3:$L$502,0)),""))</f>
        <v/>
      </c>
      <c r="O173" s="13"/>
    </row>
    <row r="174" spans="1:15" x14ac:dyDescent="0.25">
      <c r="A174" s="13"/>
      <c r="B174" s="13"/>
      <c r="C174" s="13"/>
      <c r="D174" s="13"/>
      <c r="E174" s="13"/>
      <c r="F174" s="13"/>
      <c r="G174" s="14"/>
      <c r="H174" s="13"/>
      <c r="I174" s="14"/>
      <c r="J174" s="13"/>
      <c r="K174" s="15" t="str">
        <f>IF($A174="","",IF($H174&lt;&gt;"Yes","",IF($I174="","",IF($J174="","",EDATE($I174,$J174)))))</f>
        <v/>
      </c>
      <c r="L174" s="16" t="str">
        <f>IF($A174="","",IF($K174="","—",IF($K174&lt;=TODAY(),"due",IF($K174&lt;=TODAY()+30,"within 30 days","ok"))))</f>
        <v/>
      </c>
      <c r="M174" s="16" t="str">
        <f>IF($A174="","",IF(COUNTIF('Checkouts'!$L$3:$L$502,$A174)&gt;0,"issued","available"))</f>
        <v/>
      </c>
      <c r="N174" s="16" t="str">
        <f>IF($A174="","",IFERROR(INDEX('Checkouts'!$D$3:$D$502,MATCH($A174,'Checkouts'!$L$3:$L$502,0)),""))</f>
        <v/>
      </c>
      <c r="O174" s="13"/>
    </row>
    <row r="175" spans="1:15" x14ac:dyDescent="0.25">
      <c r="A175" s="13"/>
      <c r="B175" s="13"/>
      <c r="C175" s="13"/>
      <c r="D175" s="13"/>
      <c r="E175" s="13"/>
      <c r="F175" s="13"/>
      <c r="G175" s="14"/>
      <c r="H175" s="13"/>
      <c r="I175" s="14"/>
      <c r="J175" s="13"/>
      <c r="K175" s="15" t="str">
        <f>IF($A175="","",IF($H175&lt;&gt;"Yes","",IF($I175="","",IF($J175="","",EDATE($I175,$J175)))))</f>
        <v/>
      </c>
      <c r="L175" s="16" t="str">
        <f>IF($A175="","",IF($K175="","—",IF($K175&lt;=TODAY(),"due",IF($K175&lt;=TODAY()+30,"within 30 days","ok"))))</f>
        <v/>
      </c>
      <c r="M175" s="16" t="str">
        <f>IF($A175="","",IF(COUNTIF('Checkouts'!$L$3:$L$502,$A175)&gt;0,"issued","available"))</f>
        <v/>
      </c>
      <c r="N175" s="16" t="str">
        <f>IF($A175="","",IFERROR(INDEX('Checkouts'!$D$3:$D$502,MATCH($A175,'Checkouts'!$L$3:$L$502,0)),""))</f>
        <v/>
      </c>
      <c r="O175" s="13"/>
    </row>
    <row r="176" spans="1:15" x14ac:dyDescent="0.25">
      <c r="A176" s="13"/>
      <c r="B176" s="13"/>
      <c r="C176" s="13"/>
      <c r="D176" s="13"/>
      <c r="E176" s="13"/>
      <c r="F176" s="13"/>
      <c r="G176" s="14"/>
      <c r="H176" s="13"/>
      <c r="I176" s="14"/>
      <c r="J176" s="13"/>
      <c r="K176" s="15" t="str">
        <f>IF($A176="","",IF($H176&lt;&gt;"Yes","",IF($I176="","",IF($J176="","",EDATE($I176,$J176)))))</f>
        <v/>
      </c>
      <c r="L176" s="16" t="str">
        <f>IF($A176="","",IF($K176="","—",IF($K176&lt;=TODAY(),"due",IF($K176&lt;=TODAY()+30,"within 30 days","ok"))))</f>
        <v/>
      </c>
      <c r="M176" s="16" t="str">
        <f>IF($A176="","",IF(COUNTIF('Checkouts'!$L$3:$L$502,$A176)&gt;0,"issued","available"))</f>
        <v/>
      </c>
      <c r="N176" s="16" t="str">
        <f>IF($A176="","",IFERROR(INDEX('Checkouts'!$D$3:$D$502,MATCH($A176,'Checkouts'!$L$3:$L$502,0)),""))</f>
        <v/>
      </c>
      <c r="O176" s="13"/>
    </row>
    <row r="177" spans="1:15" x14ac:dyDescent="0.25">
      <c r="A177" s="13"/>
      <c r="B177" s="13"/>
      <c r="C177" s="13"/>
      <c r="D177" s="13"/>
      <c r="E177" s="13"/>
      <c r="F177" s="13"/>
      <c r="G177" s="14"/>
      <c r="H177" s="13"/>
      <c r="I177" s="14"/>
      <c r="J177" s="13"/>
      <c r="K177" s="15" t="str">
        <f>IF($A177="","",IF($H177&lt;&gt;"Yes","",IF($I177="","",IF($J177="","",EDATE($I177,$J177)))))</f>
        <v/>
      </c>
      <c r="L177" s="16" t="str">
        <f>IF($A177="","",IF($K177="","—",IF($K177&lt;=TODAY(),"due",IF($K177&lt;=TODAY()+30,"within 30 days","ok"))))</f>
        <v/>
      </c>
      <c r="M177" s="16" t="str">
        <f>IF($A177="","",IF(COUNTIF('Checkouts'!$L$3:$L$502,$A177)&gt;0,"issued","available"))</f>
        <v/>
      </c>
      <c r="N177" s="16" t="str">
        <f>IF($A177="","",IFERROR(INDEX('Checkouts'!$D$3:$D$502,MATCH($A177,'Checkouts'!$L$3:$L$502,0)),""))</f>
        <v/>
      </c>
      <c r="O177" s="13"/>
    </row>
    <row r="178" spans="1:15" x14ac:dyDescent="0.25">
      <c r="A178" s="13"/>
      <c r="B178" s="13"/>
      <c r="C178" s="13"/>
      <c r="D178" s="13"/>
      <c r="E178" s="13"/>
      <c r="F178" s="13"/>
      <c r="G178" s="14"/>
      <c r="H178" s="13"/>
      <c r="I178" s="14"/>
      <c r="J178" s="13"/>
      <c r="K178" s="15" t="str">
        <f>IF($A178="","",IF($H178&lt;&gt;"Yes","",IF($I178="","",IF($J178="","",EDATE($I178,$J178)))))</f>
        <v/>
      </c>
      <c r="L178" s="16" t="str">
        <f>IF($A178="","",IF($K178="","—",IF($K178&lt;=TODAY(),"due",IF($K178&lt;=TODAY()+30,"within 30 days","ok"))))</f>
        <v/>
      </c>
      <c r="M178" s="16" t="str">
        <f>IF($A178="","",IF(COUNTIF('Checkouts'!$L$3:$L$502,$A178)&gt;0,"issued","available"))</f>
        <v/>
      </c>
      <c r="N178" s="16" t="str">
        <f>IF($A178="","",IFERROR(INDEX('Checkouts'!$D$3:$D$502,MATCH($A178,'Checkouts'!$L$3:$L$502,0)),""))</f>
        <v/>
      </c>
      <c r="O178" s="13"/>
    </row>
    <row r="179" spans="1:15" x14ac:dyDescent="0.25">
      <c r="A179" s="13"/>
      <c r="B179" s="13"/>
      <c r="C179" s="13"/>
      <c r="D179" s="13"/>
      <c r="E179" s="13"/>
      <c r="F179" s="13"/>
      <c r="G179" s="14"/>
      <c r="H179" s="13"/>
      <c r="I179" s="14"/>
      <c r="J179" s="13"/>
      <c r="K179" s="15" t="str">
        <f>IF($A179="","",IF($H179&lt;&gt;"Yes","",IF($I179="","",IF($J179="","",EDATE($I179,$J179)))))</f>
        <v/>
      </c>
      <c r="L179" s="16" t="str">
        <f>IF($A179="","",IF($K179="","—",IF($K179&lt;=TODAY(),"due",IF($K179&lt;=TODAY()+30,"within 30 days","ok"))))</f>
        <v/>
      </c>
      <c r="M179" s="16" t="str">
        <f>IF($A179="","",IF(COUNTIF('Checkouts'!$L$3:$L$502,$A179)&gt;0,"issued","available"))</f>
        <v/>
      </c>
      <c r="N179" s="16" t="str">
        <f>IF($A179="","",IFERROR(INDEX('Checkouts'!$D$3:$D$502,MATCH($A179,'Checkouts'!$L$3:$L$502,0)),""))</f>
        <v/>
      </c>
      <c r="O179" s="13"/>
    </row>
    <row r="180" spans="1:15" x14ac:dyDescent="0.25">
      <c r="A180" s="13"/>
      <c r="B180" s="13"/>
      <c r="C180" s="13"/>
      <c r="D180" s="13"/>
      <c r="E180" s="13"/>
      <c r="F180" s="13"/>
      <c r="G180" s="14"/>
      <c r="H180" s="13"/>
      <c r="I180" s="14"/>
      <c r="J180" s="13"/>
      <c r="K180" s="15" t="str">
        <f>IF($A180="","",IF($H180&lt;&gt;"Yes","",IF($I180="","",IF($J180="","",EDATE($I180,$J180)))))</f>
        <v/>
      </c>
      <c r="L180" s="16" t="str">
        <f>IF($A180="","",IF($K180="","—",IF($K180&lt;=TODAY(),"due",IF($K180&lt;=TODAY()+30,"within 30 days","ok"))))</f>
        <v/>
      </c>
      <c r="M180" s="16" t="str">
        <f>IF($A180="","",IF(COUNTIF('Checkouts'!$L$3:$L$502,$A180)&gt;0,"issued","available"))</f>
        <v/>
      </c>
      <c r="N180" s="16" t="str">
        <f>IF($A180="","",IFERROR(INDEX('Checkouts'!$D$3:$D$502,MATCH($A180,'Checkouts'!$L$3:$L$502,0)),""))</f>
        <v/>
      </c>
      <c r="O180" s="13"/>
    </row>
    <row r="181" spans="1:15" x14ac:dyDescent="0.25">
      <c r="A181" s="13"/>
      <c r="B181" s="13"/>
      <c r="C181" s="13"/>
      <c r="D181" s="13"/>
      <c r="E181" s="13"/>
      <c r="F181" s="13"/>
      <c r="G181" s="14"/>
      <c r="H181" s="13"/>
      <c r="I181" s="14"/>
      <c r="J181" s="13"/>
      <c r="K181" s="15" t="str">
        <f>IF($A181="","",IF($H181&lt;&gt;"Yes","",IF($I181="","",IF($J181="","",EDATE($I181,$J181)))))</f>
        <v/>
      </c>
      <c r="L181" s="16" t="str">
        <f>IF($A181="","",IF($K181="","—",IF($K181&lt;=TODAY(),"due",IF($K181&lt;=TODAY()+30,"within 30 days","ok"))))</f>
        <v/>
      </c>
      <c r="M181" s="16" t="str">
        <f>IF($A181="","",IF(COUNTIF('Checkouts'!$L$3:$L$502,$A181)&gt;0,"issued","available"))</f>
        <v/>
      </c>
      <c r="N181" s="16" t="str">
        <f>IF($A181="","",IFERROR(INDEX('Checkouts'!$D$3:$D$502,MATCH($A181,'Checkouts'!$L$3:$L$502,0)),""))</f>
        <v/>
      </c>
      <c r="O181" s="13"/>
    </row>
    <row r="182" spans="1:15" x14ac:dyDescent="0.25">
      <c r="A182" s="13"/>
      <c r="B182" s="13"/>
      <c r="C182" s="13"/>
      <c r="D182" s="13"/>
      <c r="E182" s="13"/>
      <c r="F182" s="13"/>
      <c r="G182" s="14"/>
      <c r="H182" s="13"/>
      <c r="I182" s="14"/>
      <c r="J182" s="13"/>
      <c r="K182" s="15" t="str">
        <f>IF($A182="","",IF($H182&lt;&gt;"Yes","",IF($I182="","",IF($J182="","",EDATE($I182,$J182)))))</f>
        <v/>
      </c>
      <c r="L182" s="16" t="str">
        <f>IF($A182="","",IF($K182="","—",IF($K182&lt;=TODAY(),"due",IF($K182&lt;=TODAY()+30,"within 30 days","ok"))))</f>
        <v/>
      </c>
      <c r="M182" s="16" t="str">
        <f>IF($A182="","",IF(COUNTIF('Checkouts'!$L$3:$L$502,$A182)&gt;0,"issued","available"))</f>
        <v/>
      </c>
      <c r="N182" s="16" t="str">
        <f>IF($A182="","",IFERROR(INDEX('Checkouts'!$D$3:$D$502,MATCH($A182,'Checkouts'!$L$3:$L$502,0)),""))</f>
        <v/>
      </c>
      <c r="O182" s="13"/>
    </row>
    <row r="183" spans="1:15" x14ac:dyDescent="0.25">
      <c r="A183" s="13"/>
      <c r="B183" s="13"/>
      <c r="C183" s="13"/>
      <c r="D183" s="13"/>
      <c r="E183" s="13"/>
      <c r="F183" s="13"/>
      <c r="G183" s="14"/>
      <c r="H183" s="13"/>
      <c r="I183" s="14"/>
      <c r="J183" s="13"/>
      <c r="K183" s="15" t="str">
        <f>IF($A183="","",IF($H183&lt;&gt;"Yes","",IF($I183="","",IF($J183="","",EDATE($I183,$J183)))))</f>
        <v/>
      </c>
      <c r="L183" s="16" t="str">
        <f>IF($A183="","",IF($K183="","—",IF($K183&lt;=TODAY(),"due",IF($K183&lt;=TODAY()+30,"within 30 days","ok"))))</f>
        <v/>
      </c>
      <c r="M183" s="16" t="str">
        <f>IF($A183="","",IF(COUNTIF('Checkouts'!$L$3:$L$502,$A183)&gt;0,"issued","available"))</f>
        <v/>
      </c>
      <c r="N183" s="16" t="str">
        <f>IF($A183="","",IFERROR(INDEX('Checkouts'!$D$3:$D$502,MATCH($A183,'Checkouts'!$L$3:$L$502,0)),""))</f>
        <v/>
      </c>
      <c r="O183" s="13"/>
    </row>
    <row r="184" spans="1:15" x14ac:dyDescent="0.25">
      <c r="A184" s="13"/>
      <c r="B184" s="13"/>
      <c r="C184" s="13"/>
      <c r="D184" s="13"/>
      <c r="E184" s="13"/>
      <c r="F184" s="13"/>
      <c r="G184" s="14"/>
      <c r="H184" s="13"/>
      <c r="I184" s="14"/>
      <c r="J184" s="13"/>
      <c r="K184" s="15" t="str">
        <f>IF($A184="","",IF($H184&lt;&gt;"Yes","",IF($I184="","",IF($J184="","",EDATE($I184,$J184)))))</f>
        <v/>
      </c>
      <c r="L184" s="16" t="str">
        <f>IF($A184="","",IF($K184="","—",IF($K184&lt;=TODAY(),"due",IF($K184&lt;=TODAY()+30,"within 30 days","ok"))))</f>
        <v/>
      </c>
      <c r="M184" s="16" t="str">
        <f>IF($A184="","",IF(COUNTIF('Checkouts'!$L$3:$L$502,$A184)&gt;0,"issued","available"))</f>
        <v/>
      </c>
      <c r="N184" s="16" t="str">
        <f>IF($A184="","",IFERROR(INDEX('Checkouts'!$D$3:$D$502,MATCH($A184,'Checkouts'!$L$3:$L$502,0)),""))</f>
        <v/>
      </c>
      <c r="O184" s="13"/>
    </row>
    <row r="185" spans="1:15" x14ac:dyDescent="0.25">
      <c r="A185" s="13"/>
      <c r="B185" s="13"/>
      <c r="C185" s="13"/>
      <c r="D185" s="13"/>
      <c r="E185" s="13"/>
      <c r="F185" s="13"/>
      <c r="G185" s="14"/>
      <c r="H185" s="13"/>
      <c r="I185" s="14"/>
      <c r="J185" s="13"/>
      <c r="K185" s="15" t="str">
        <f>IF($A185="","",IF($H185&lt;&gt;"Yes","",IF($I185="","",IF($J185="","",EDATE($I185,$J185)))))</f>
        <v/>
      </c>
      <c r="L185" s="16" t="str">
        <f>IF($A185="","",IF($K185="","—",IF($K185&lt;=TODAY(),"due",IF($K185&lt;=TODAY()+30,"within 30 days","ok"))))</f>
        <v/>
      </c>
      <c r="M185" s="16" t="str">
        <f>IF($A185="","",IF(COUNTIF('Checkouts'!$L$3:$L$502,$A185)&gt;0,"issued","available"))</f>
        <v/>
      </c>
      <c r="N185" s="16" t="str">
        <f>IF($A185="","",IFERROR(INDEX('Checkouts'!$D$3:$D$502,MATCH($A185,'Checkouts'!$L$3:$L$502,0)),""))</f>
        <v/>
      </c>
      <c r="O185" s="13"/>
    </row>
    <row r="186" spans="1:15" x14ac:dyDescent="0.25">
      <c r="A186" s="13"/>
      <c r="B186" s="13"/>
      <c r="C186" s="13"/>
      <c r="D186" s="13"/>
      <c r="E186" s="13"/>
      <c r="F186" s="13"/>
      <c r="G186" s="14"/>
      <c r="H186" s="13"/>
      <c r="I186" s="14"/>
      <c r="J186" s="13"/>
      <c r="K186" s="15" t="str">
        <f>IF($A186="","",IF($H186&lt;&gt;"Yes","",IF($I186="","",IF($J186="","",EDATE($I186,$J186)))))</f>
        <v/>
      </c>
      <c r="L186" s="16" t="str">
        <f>IF($A186="","",IF($K186="","—",IF($K186&lt;=TODAY(),"due",IF($K186&lt;=TODAY()+30,"within 30 days","ok"))))</f>
        <v/>
      </c>
      <c r="M186" s="16" t="str">
        <f>IF($A186="","",IF(COUNTIF('Checkouts'!$L$3:$L$502,$A186)&gt;0,"issued","available"))</f>
        <v/>
      </c>
      <c r="N186" s="16" t="str">
        <f>IF($A186="","",IFERROR(INDEX('Checkouts'!$D$3:$D$502,MATCH($A186,'Checkouts'!$L$3:$L$502,0)),""))</f>
        <v/>
      </c>
      <c r="O186" s="13"/>
    </row>
    <row r="187" spans="1:15" x14ac:dyDescent="0.25">
      <c r="A187" s="13"/>
      <c r="B187" s="13"/>
      <c r="C187" s="13"/>
      <c r="D187" s="13"/>
      <c r="E187" s="13"/>
      <c r="F187" s="13"/>
      <c r="G187" s="14"/>
      <c r="H187" s="13"/>
      <c r="I187" s="14"/>
      <c r="J187" s="13"/>
      <c r="K187" s="15" t="str">
        <f>IF($A187="","",IF($H187&lt;&gt;"Yes","",IF($I187="","",IF($J187="","",EDATE($I187,$J187)))))</f>
        <v/>
      </c>
      <c r="L187" s="16" t="str">
        <f>IF($A187="","",IF($K187="","—",IF($K187&lt;=TODAY(),"due",IF($K187&lt;=TODAY()+30,"within 30 days","ok"))))</f>
        <v/>
      </c>
      <c r="M187" s="16" t="str">
        <f>IF($A187="","",IF(COUNTIF('Checkouts'!$L$3:$L$502,$A187)&gt;0,"issued","available"))</f>
        <v/>
      </c>
      <c r="N187" s="16" t="str">
        <f>IF($A187="","",IFERROR(INDEX('Checkouts'!$D$3:$D$502,MATCH($A187,'Checkouts'!$L$3:$L$502,0)),""))</f>
        <v/>
      </c>
      <c r="O187" s="13"/>
    </row>
    <row r="188" spans="1:15" x14ac:dyDescent="0.25">
      <c r="A188" s="13"/>
      <c r="B188" s="13"/>
      <c r="C188" s="13"/>
      <c r="D188" s="13"/>
      <c r="E188" s="13"/>
      <c r="F188" s="13"/>
      <c r="G188" s="14"/>
      <c r="H188" s="13"/>
      <c r="I188" s="14"/>
      <c r="J188" s="13"/>
      <c r="K188" s="15" t="str">
        <f>IF($A188="","",IF($H188&lt;&gt;"Yes","",IF($I188="","",IF($J188="","",EDATE($I188,$J188)))))</f>
        <v/>
      </c>
      <c r="L188" s="16" t="str">
        <f>IF($A188="","",IF($K188="","—",IF($K188&lt;=TODAY(),"due",IF($K188&lt;=TODAY()+30,"within 30 days","ok"))))</f>
        <v/>
      </c>
      <c r="M188" s="16" t="str">
        <f>IF($A188="","",IF(COUNTIF('Checkouts'!$L$3:$L$502,$A188)&gt;0,"issued","available"))</f>
        <v/>
      </c>
      <c r="N188" s="16" t="str">
        <f>IF($A188="","",IFERROR(INDEX('Checkouts'!$D$3:$D$502,MATCH($A188,'Checkouts'!$L$3:$L$502,0)),""))</f>
        <v/>
      </c>
      <c r="O188" s="13"/>
    </row>
    <row r="189" spans="1:15" x14ac:dyDescent="0.25">
      <c r="A189" s="13"/>
      <c r="B189" s="13"/>
      <c r="C189" s="13"/>
      <c r="D189" s="13"/>
      <c r="E189" s="13"/>
      <c r="F189" s="13"/>
      <c r="G189" s="14"/>
      <c r="H189" s="13"/>
      <c r="I189" s="14"/>
      <c r="J189" s="13"/>
      <c r="K189" s="15" t="str">
        <f>IF($A189="","",IF($H189&lt;&gt;"Yes","",IF($I189="","",IF($J189="","",EDATE($I189,$J189)))))</f>
        <v/>
      </c>
      <c r="L189" s="16" t="str">
        <f>IF($A189="","",IF($K189="","—",IF($K189&lt;=TODAY(),"due",IF($K189&lt;=TODAY()+30,"within 30 days","ok"))))</f>
        <v/>
      </c>
      <c r="M189" s="16" t="str">
        <f>IF($A189="","",IF(COUNTIF('Checkouts'!$L$3:$L$502,$A189)&gt;0,"issued","available"))</f>
        <v/>
      </c>
      <c r="N189" s="16" t="str">
        <f>IF($A189="","",IFERROR(INDEX('Checkouts'!$D$3:$D$502,MATCH($A189,'Checkouts'!$L$3:$L$502,0)),""))</f>
        <v/>
      </c>
      <c r="O189" s="13"/>
    </row>
    <row r="190" spans="1:15" x14ac:dyDescent="0.25">
      <c r="A190" s="13"/>
      <c r="B190" s="13"/>
      <c r="C190" s="13"/>
      <c r="D190" s="13"/>
      <c r="E190" s="13"/>
      <c r="F190" s="13"/>
      <c r="G190" s="14"/>
      <c r="H190" s="13"/>
      <c r="I190" s="14"/>
      <c r="J190" s="13"/>
      <c r="K190" s="15" t="str">
        <f>IF($A190="","",IF($H190&lt;&gt;"Yes","",IF($I190="","",IF($J190="","",EDATE($I190,$J190)))))</f>
        <v/>
      </c>
      <c r="L190" s="16" t="str">
        <f>IF($A190="","",IF($K190="","—",IF($K190&lt;=TODAY(),"due",IF($K190&lt;=TODAY()+30,"within 30 days","ok"))))</f>
        <v/>
      </c>
      <c r="M190" s="16" t="str">
        <f>IF($A190="","",IF(COUNTIF('Checkouts'!$L$3:$L$502,$A190)&gt;0,"issued","available"))</f>
        <v/>
      </c>
      <c r="N190" s="16" t="str">
        <f>IF($A190="","",IFERROR(INDEX('Checkouts'!$D$3:$D$502,MATCH($A190,'Checkouts'!$L$3:$L$502,0)),""))</f>
        <v/>
      </c>
      <c r="O190" s="13"/>
    </row>
    <row r="191" spans="1:15" x14ac:dyDescent="0.25">
      <c r="A191" s="13"/>
      <c r="B191" s="13"/>
      <c r="C191" s="13"/>
      <c r="D191" s="13"/>
      <c r="E191" s="13"/>
      <c r="F191" s="13"/>
      <c r="G191" s="14"/>
      <c r="H191" s="13"/>
      <c r="I191" s="14"/>
      <c r="J191" s="13"/>
      <c r="K191" s="15" t="str">
        <f>IF($A191="","",IF($H191&lt;&gt;"Yes","",IF($I191="","",IF($J191="","",EDATE($I191,$J191)))))</f>
        <v/>
      </c>
      <c r="L191" s="16" t="str">
        <f>IF($A191="","",IF($K191="","—",IF($K191&lt;=TODAY(),"due",IF($K191&lt;=TODAY()+30,"within 30 days","ok"))))</f>
        <v/>
      </c>
      <c r="M191" s="16" t="str">
        <f>IF($A191="","",IF(COUNTIF('Checkouts'!$L$3:$L$502,$A191)&gt;0,"issued","available"))</f>
        <v/>
      </c>
      <c r="N191" s="16" t="str">
        <f>IF($A191="","",IFERROR(INDEX('Checkouts'!$D$3:$D$502,MATCH($A191,'Checkouts'!$L$3:$L$502,0)),""))</f>
        <v/>
      </c>
      <c r="O191" s="13"/>
    </row>
    <row r="192" spans="1:15" x14ac:dyDescent="0.25">
      <c r="A192" s="13"/>
      <c r="B192" s="13"/>
      <c r="C192" s="13"/>
      <c r="D192" s="13"/>
      <c r="E192" s="13"/>
      <c r="F192" s="13"/>
      <c r="G192" s="14"/>
      <c r="H192" s="13"/>
      <c r="I192" s="14"/>
      <c r="J192" s="13"/>
      <c r="K192" s="15" t="str">
        <f>IF($A192="","",IF($H192&lt;&gt;"Yes","",IF($I192="","",IF($J192="","",EDATE($I192,$J192)))))</f>
        <v/>
      </c>
      <c r="L192" s="16" t="str">
        <f>IF($A192="","",IF($K192="","—",IF($K192&lt;=TODAY(),"due",IF($K192&lt;=TODAY()+30,"within 30 days","ok"))))</f>
        <v/>
      </c>
      <c r="M192" s="16" t="str">
        <f>IF($A192="","",IF(COUNTIF('Checkouts'!$L$3:$L$502,$A192)&gt;0,"issued","available"))</f>
        <v/>
      </c>
      <c r="N192" s="16" t="str">
        <f>IF($A192="","",IFERROR(INDEX('Checkouts'!$D$3:$D$502,MATCH($A192,'Checkouts'!$L$3:$L$502,0)),""))</f>
        <v/>
      </c>
      <c r="O192" s="13"/>
    </row>
    <row r="193" spans="1:15" x14ac:dyDescent="0.25">
      <c r="A193" s="13"/>
      <c r="B193" s="13"/>
      <c r="C193" s="13"/>
      <c r="D193" s="13"/>
      <c r="E193" s="13"/>
      <c r="F193" s="13"/>
      <c r="G193" s="14"/>
      <c r="H193" s="13"/>
      <c r="I193" s="14"/>
      <c r="J193" s="13"/>
      <c r="K193" s="15" t="str">
        <f>IF($A193="","",IF($H193&lt;&gt;"Yes","",IF($I193="","",IF($J193="","",EDATE($I193,$J193)))))</f>
        <v/>
      </c>
      <c r="L193" s="16" t="str">
        <f>IF($A193="","",IF($K193="","—",IF($K193&lt;=TODAY(),"due",IF($K193&lt;=TODAY()+30,"within 30 days","ok"))))</f>
        <v/>
      </c>
      <c r="M193" s="16" t="str">
        <f>IF($A193="","",IF(COUNTIF('Checkouts'!$L$3:$L$502,$A193)&gt;0,"issued","available"))</f>
        <v/>
      </c>
      <c r="N193" s="16" t="str">
        <f>IF($A193="","",IFERROR(INDEX('Checkouts'!$D$3:$D$502,MATCH($A193,'Checkouts'!$L$3:$L$502,0)),""))</f>
        <v/>
      </c>
      <c r="O193" s="13"/>
    </row>
    <row r="194" spans="1:15" x14ac:dyDescent="0.25">
      <c r="A194" s="13"/>
      <c r="B194" s="13"/>
      <c r="C194" s="13"/>
      <c r="D194" s="13"/>
      <c r="E194" s="13"/>
      <c r="F194" s="13"/>
      <c r="G194" s="14"/>
      <c r="H194" s="13"/>
      <c r="I194" s="14"/>
      <c r="J194" s="13"/>
      <c r="K194" s="15" t="str">
        <f>IF($A194="","",IF($H194&lt;&gt;"Yes","",IF($I194="","",IF($J194="","",EDATE($I194,$J194)))))</f>
        <v/>
      </c>
      <c r="L194" s="16" t="str">
        <f>IF($A194="","",IF($K194="","—",IF($K194&lt;=TODAY(),"due",IF($K194&lt;=TODAY()+30,"within 30 days","ok"))))</f>
        <v/>
      </c>
      <c r="M194" s="16" t="str">
        <f>IF($A194="","",IF(COUNTIF('Checkouts'!$L$3:$L$502,$A194)&gt;0,"issued","available"))</f>
        <v/>
      </c>
      <c r="N194" s="16" t="str">
        <f>IF($A194="","",IFERROR(INDEX('Checkouts'!$D$3:$D$502,MATCH($A194,'Checkouts'!$L$3:$L$502,0)),""))</f>
        <v/>
      </c>
      <c r="O194" s="13"/>
    </row>
    <row r="195" spans="1:15" x14ac:dyDescent="0.25">
      <c r="A195" s="13"/>
      <c r="B195" s="13"/>
      <c r="C195" s="13"/>
      <c r="D195" s="13"/>
      <c r="E195" s="13"/>
      <c r="F195" s="13"/>
      <c r="G195" s="14"/>
      <c r="H195" s="13"/>
      <c r="I195" s="14"/>
      <c r="J195" s="13"/>
      <c r="K195" s="15" t="str">
        <f>IF($A195="","",IF($H195&lt;&gt;"Yes","",IF($I195="","",IF($J195="","",EDATE($I195,$J195)))))</f>
        <v/>
      </c>
      <c r="L195" s="16" t="str">
        <f>IF($A195="","",IF($K195="","—",IF($K195&lt;=TODAY(),"due",IF($K195&lt;=TODAY()+30,"within 30 days","ok"))))</f>
        <v/>
      </c>
      <c r="M195" s="16" t="str">
        <f>IF($A195="","",IF(COUNTIF('Checkouts'!$L$3:$L$502,$A195)&gt;0,"issued","available"))</f>
        <v/>
      </c>
      <c r="N195" s="16" t="str">
        <f>IF($A195="","",IFERROR(INDEX('Checkouts'!$D$3:$D$502,MATCH($A195,'Checkouts'!$L$3:$L$502,0)),""))</f>
        <v/>
      </c>
      <c r="O195" s="13"/>
    </row>
    <row r="196" spans="1:15" x14ac:dyDescent="0.25">
      <c r="A196" s="13"/>
      <c r="B196" s="13"/>
      <c r="C196" s="13"/>
      <c r="D196" s="13"/>
      <c r="E196" s="13"/>
      <c r="F196" s="13"/>
      <c r="G196" s="14"/>
      <c r="H196" s="13"/>
      <c r="I196" s="14"/>
      <c r="J196" s="13"/>
      <c r="K196" s="15" t="str">
        <f>IF($A196="","",IF($H196&lt;&gt;"Yes","",IF($I196="","",IF($J196="","",EDATE($I196,$J196)))))</f>
        <v/>
      </c>
      <c r="L196" s="16" t="str">
        <f>IF($A196="","",IF($K196="","—",IF($K196&lt;=TODAY(),"due",IF($K196&lt;=TODAY()+30,"within 30 days","ok"))))</f>
        <v/>
      </c>
      <c r="M196" s="16" t="str">
        <f>IF($A196="","",IF(COUNTIF('Checkouts'!$L$3:$L$502,$A196)&gt;0,"issued","available"))</f>
        <v/>
      </c>
      <c r="N196" s="16" t="str">
        <f>IF($A196="","",IFERROR(INDEX('Checkouts'!$D$3:$D$502,MATCH($A196,'Checkouts'!$L$3:$L$502,0)),""))</f>
        <v/>
      </c>
      <c r="O196" s="13"/>
    </row>
    <row r="197" spans="1:15" x14ac:dyDescent="0.25">
      <c r="A197" s="13"/>
      <c r="B197" s="13"/>
      <c r="C197" s="13"/>
      <c r="D197" s="13"/>
      <c r="E197" s="13"/>
      <c r="F197" s="13"/>
      <c r="G197" s="14"/>
      <c r="H197" s="13"/>
      <c r="I197" s="14"/>
      <c r="J197" s="13"/>
      <c r="K197" s="15" t="str">
        <f>IF($A197="","",IF($H197&lt;&gt;"Yes","",IF($I197="","",IF($J197="","",EDATE($I197,$J197)))))</f>
        <v/>
      </c>
      <c r="L197" s="16" t="str">
        <f>IF($A197="","",IF($K197="","—",IF($K197&lt;=TODAY(),"due",IF($K197&lt;=TODAY()+30,"within 30 days","ok"))))</f>
        <v/>
      </c>
      <c r="M197" s="16" t="str">
        <f>IF($A197="","",IF(COUNTIF('Checkouts'!$L$3:$L$502,$A197)&gt;0,"issued","available"))</f>
        <v/>
      </c>
      <c r="N197" s="16" t="str">
        <f>IF($A197="","",IFERROR(INDEX('Checkouts'!$D$3:$D$502,MATCH($A197,'Checkouts'!$L$3:$L$502,0)),""))</f>
        <v/>
      </c>
      <c r="O197" s="13"/>
    </row>
    <row r="198" spans="1:15" x14ac:dyDescent="0.25">
      <c r="A198" s="13"/>
      <c r="B198" s="13"/>
      <c r="C198" s="13"/>
      <c r="D198" s="13"/>
      <c r="E198" s="13"/>
      <c r="F198" s="13"/>
      <c r="G198" s="14"/>
      <c r="H198" s="13"/>
      <c r="I198" s="14"/>
      <c r="J198" s="13"/>
      <c r="K198" s="15" t="str">
        <f>IF($A198="","",IF($H198&lt;&gt;"Yes","",IF($I198="","",IF($J198="","",EDATE($I198,$J198)))))</f>
        <v/>
      </c>
      <c r="L198" s="16" t="str">
        <f>IF($A198="","",IF($K198="","—",IF($K198&lt;=TODAY(),"due",IF($K198&lt;=TODAY()+30,"within 30 days","ok"))))</f>
        <v/>
      </c>
      <c r="M198" s="16" t="str">
        <f>IF($A198="","",IF(COUNTIF('Checkouts'!$L$3:$L$502,$A198)&gt;0,"issued","available"))</f>
        <v/>
      </c>
      <c r="N198" s="16" t="str">
        <f>IF($A198="","",IFERROR(INDEX('Checkouts'!$D$3:$D$502,MATCH($A198,'Checkouts'!$L$3:$L$502,0)),""))</f>
        <v/>
      </c>
      <c r="O198" s="13"/>
    </row>
    <row r="199" spans="1:15" x14ac:dyDescent="0.25">
      <c r="A199" s="13"/>
      <c r="B199" s="13"/>
      <c r="C199" s="13"/>
      <c r="D199" s="13"/>
      <c r="E199" s="13"/>
      <c r="F199" s="13"/>
      <c r="G199" s="14"/>
      <c r="H199" s="13"/>
      <c r="I199" s="14"/>
      <c r="J199" s="13"/>
      <c r="K199" s="15" t="str">
        <f>IF($A199="","",IF($H199&lt;&gt;"Yes","",IF($I199="","",IF($J199="","",EDATE($I199,$J199)))))</f>
        <v/>
      </c>
      <c r="L199" s="16" t="str">
        <f>IF($A199="","",IF($K199="","—",IF($K199&lt;=TODAY(),"due",IF($K199&lt;=TODAY()+30,"within 30 days","ok"))))</f>
        <v/>
      </c>
      <c r="M199" s="16" t="str">
        <f>IF($A199="","",IF(COUNTIF('Checkouts'!$L$3:$L$502,$A199)&gt;0,"issued","available"))</f>
        <v/>
      </c>
      <c r="N199" s="16" t="str">
        <f>IF($A199="","",IFERROR(INDEX('Checkouts'!$D$3:$D$502,MATCH($A199,'Checkouts'!$L$3:$L$502,0)),""))</f>
        <v/>
      </c>
      <c r="O199" s="13"/>
    </row>
    <row r="200" spans="1:15" x14ac:dyDescent="0.25">
      <c r="A200" s="13"/>
      <c r="B200" s="13"/>
      <c r="C200" s="13"/>
      <c r="D200" s="13"/>
      <c r="E200" s="13"/>
      <c r="F200" s="13"/>
      <c r="G200" s="14"/>
      <c r="H200" s="13"/>
      <c r="I200" s="14"/>
      <c r="J200" s="13"/>
      <c r="K200" s="15" t="str">
        <f>IF($A200="","",IF($H200&lt;&gt;"Yes","",IF($I200="","",IF($J200="","",EDATE($I200,$J200)))))</f>
        <v/>
      </c>
      <c r="L200" s="16" t="str">
        <f>IF($A200="","",IF($K200="","—",IF($K200&lt;=TODAY(),"due",IF($K200&lt;=TODAY()+30,"within 30 days","ok"))))</f>
        <v/>
      </c>
      <c r="M200" s="16" t="str">
        <f>IF($A200="","",IF(COUNTIF('Checkouts'!$L$3:$L$502,$A200)&gt;0,"issued","available"))</f>
        <v/>
      </c>
      <c r="N200" s="16" t="str">
        <f>IF($A200="","",IFERROR(INDEX('Checkouts'!$D$3:$D$502,MATCH($A200,'Checkouts'!$L$3:$L$502,0)),""))</f>
        <v/>
      </c>
      <c r="O200" s="13"/>
    </row>
    <row r="201" spans="1:15" x14ac:dyDescent="0.25">
      <c r="A201" s="13"/>
      <c r="B201" s="13"/>
      <c r="C201" s="13"/>
      <c r="D201" s="13"/>
      <c r="E201" s="13"/>
      <c r="F201" s="13"/>
      <c r="G201" s="14"/>
      <c r="H201" s="13"/>
      <c r="I201" s="14"/>
      <c r="J201" s="13"/>
      <c r="K201" s="15" t="str">
        <f>IF($A201="","",IF($H201&lt;&gt;"Yes","",IF($I201="","",IF($J201="","",EDATE($I201,$J201)))))</f>
        <v/>
      </c>
      <c r="L201" s="16" t="str">
        <f>IF($A201="","",IF($K201="","—",IF($K201&lt;=TODAY(),"due",IF($K201&lt;=TODAY()+30,"within 30 days","ok"))))</f>
        <v/>
      </c>
      <c r="M201" s="16" t="str">
        <f>IF($A201="","",IF(COUNTIF('Checkouts'!$L$3:$L$502,$A201)&gt;0,"issued","available"))</f>
        <v/>
      </c>
      <c r="N201" s="16" t="str">
        <f>IF($A201="","",IFERROR(INDEX('Checkouts'!$D$3:$D$502,MATCH($A201,'Checkouts'!$L$3:$L$502,0)),""))</f>
        <v/>
      </c>
      <c r="O201" s="13"/>
    </row>
    <row r="202" spans="1:15" x14ac:dyDescent="0.25">
      <c r="A202" s="13"/>
      <c r="B202" s="13"/>
      <c r="C202" s="13"/>
      <c r="D202" s="13"/>
      <c r="E202" s="13"/>
      <c r="F202" s="13"/>
      <c r="G202" s="14"/>
      <c r="H202" s="13"/>
      <c r="I202" s="14"/>
      <c r="J202" s="13"/>
      <c r="K202" s="15" t="str">
        <f>IF($A202="","",IF($H202&lt;&gt;"Yes","",IF($I202="","",IF($J202="","",EDATE($I202,$J202)))))</f>
        <v/>
      </c>
      <c r="L202" s="16" t="str">
        <f>IF($A202="","",IF($K202="","—",IF($K202&lt;=TODAY(),"due",IF($K202&lt;=TODAY()+30,"within 30 days","ok"))))</f>
        <v/>
      </c>
      <c r="M202" s="16" t="str">
        <f>IF($A202="","",IF(COUNTIF('Checkouts'!$L$3:$L$502,$A202)&gt;0,"issued","available"))</f>
        <v/>
      </c>
      <c r="N202" s="16" t="str">
        <f>IF($A202="","",IFERROR(INDEX('Checkouts'!$D$3:$D$502,MATCH($A202,'Checkouts'!$L$3:$L$502,0)),""))</f>
        <v/>
      </c>
      <c r="O202" s="13"/>
    </row>
    <row r="203" spans="1:15" x14ac:dyDescent="0.25">
      <c r="A203" s="13"/>
      <c r="B203" s="13"/>
      <c r="C203" s="13"/>
      <c r="D203" s="13"/>
      <c r="E203" s="13"/>
      <c r="F203" s="13"/>
      <c r="G203" s="14"/>
      <c r="H203" s="13"/>
      <c r="I203" s="14"/>
      <c r="J203" s="13"/>
      <c r="K203" s="15" t="str">
        <f>IF($A203="","",IF($H203&lt;&gt;"Yes","",IF($I203="","",IF($J203="","",EDATE($I203,$J203)))))</f>
        <v/>
      </c>
      <c r="L203" s="16" t="str">
        <f>IF($A203="","",IF($K203="","—",IF($K203&lt;=TODAY(),"due",IF($K203&lt;=TODAY()+30,"within 30 days","ok"))))</f>
        <v/>
      </c>
      <c r="M203" s="16" t="str">
        <f>IF($A203="","",IF(COUNTIF('Checkouts'!$L$3:$L$502,$A203)&gt;0,"issued","available"))</f>
        <v/>
      </c>
      <c r="N203" s="16" t="str">
        <f>IF($A203="","",IFERROR(INDEX('Checkouts'!$D$3:$D$502,MATCH($A203,'Checkouts'!$L$3:$L$502,0)),""))</f>
        <v/>
      </c>
      <c r="O203" s="13"/>
    </row>
    <row r="204" spans="1:15" x14ac:dyDescent="0.25">
      <c r="A204" s="13"/>
      <c r="B204" s="13"/>
      <c r="C204" s="13"/>
      <c r="D204" s="13"/>
      <c r="E204" s="13"/>
      <c r="F204" s="13"/>
      <c r="G204" s="14"/>
      <c r="H204" s="13"/>
      <c r="I204" s="14"/>
      <c r="J204" s="13"/>
      <c r="K204" s="15" t="str">
        <f>IF($A204="","",IF($H204&lt;&gt;"Yes","",IF($I204="","",IF($J204="","",EDATE($I204,$J204)))))</f>
        <v/>
      </c>
      <c r="L204" s="16" t="str">
        <f>IF($A204="","",IF($K204="","—",IF($K204&lt;=TODAY(),"due",IF($K204&lt;=TODAY()+30,"within 30 days","ok"))))</f>
        <v/>
      </c>
      <c r="M204" s="16" t="str">
        <f>IF($A204="","",IF(COUNTIF('Checkouts'!$L$3:$L$502,$A204)&gt;0,"issued","available"))</f>
        <v/>
      </c>
      <c r="N204" s="16" t="str">
        <f>IF($A204="","",IFERROR(INDEX('Checkouts'!$D$3:$D$502,MATCH($A204,'Checkouts'!$L$3:$L$502,0)),""))</f>
        <v/>
      </c>
      <c r="O204" s="13"/>
    </row>
    <row r="205" spans="1:15" x14ac:dyDescent="0.25">
      <c r="A205" s="13"/>
      <c r="B205" s="13"/>
      <c r="C205" s="13"/>
      <c r="D205" s="13"/>
      <c r="E205" s="13"/>
      <c r="F205" s="13"/>
      <c r="G205" s="14"/>
      <c r="H205" s="13"/>
      <c r="I205" s="14"/>
      <c r="J205" s="13"/>
      <c r="K205" s="15" t="str">
        <f>IF($A205="","",IF($H205&lt;&gt;"Yes","",IF($I205="","",IF($J205="","",EDATE($I205,$J205)))))</f>
        <v/>
      </c>
      <c r="L205" s="16" t="str">
        <f>IF($A205="","",IF($K205="","—",IF($K205&lt;=TODAY(),"due",IF($K205&lt;=TODAY()+30,"within 30 days","ok"))))</f>
        <v/>
      </c>
      <c r="M205" s="16" t="str">
        <f>IF($A205="","",IF(COUNTIF('Checkouts'!$L$3:$L$502,$A205)&gt;0,"issued","available"))</f>
        <v/>
      </c>
      <c r="N205" s="16" t="str">
        <f>IF($A205="","",IFERROR(INDEX('Checkouts'!$D$3:$D$502,MATCH($A205,'Checkouts'!$L$3:$L$502,0)),""))</f>
        <v/>
      </c>
      <c r="O205" s="13"/>
    </row>
    <row r="206" spans="1:15" x14ac:dyDescent="0.25">
      <c r="A206" s="13"/>
      <c r="B206" s="13"/>
      <c r="C206" s="13"/>
      <c r="D206" s="13"/>
      <c r="E206" s="13"/>
      <c r="F206" s="13"/>
      <c r="G206" s="14"/>
      <c r="H206" s="13"/>
      <c r="I206" s="14"/>
      <c r="J206" s="13"/>
      <c r="K206" s="15" t="str">
        <f>IF($A206="","",IF($H206&lt;&gt;"Yes","",IF($I206="","",IF($J206="","",EDATE($I206,$J206)))))</f>
        <v/>
      </c>
      <c r="L206" s="16" t="str">
        <f>IF($A206="","",IF($K206="","—",IF($K206&lt;=TODAY(),"due",IF($K206&lt;=TODAY()+30,"within 30 days","ok"))))</f>
        <v/>
      </c>
      <c r="M206" s="16" t="str">
        <f>IF($A206="","",IF(COUNTIF('Checkouts'!$L$3:$L$502,$A206)&gt;0,"issued","available"))</f>
        <v/>
      </c>
      <c r="N206" s="16" t="str">
        <f>IF($A206="","",IFERROR(INDEX('Checkouts'!$D$3:$D$502,MATCH($A206,'Checkouts'!$L$3:$L$502,0)),""))</f>
        <v/>
      </c>
      <c r="O206" s="13"/>
    </row>
    <row r="207" spans="1:15" x14ac:dyDescent="0.25">
      <c r="A207" s="13"/>
      <c r="B207" s="13"/>
      <c r="C207" s="13"/>
      <c r="D207" s="13"/>
      <c r="E207" s="13"/>
      <c r="F207" s="13"/>
      <c r="G207" s="14"/>
      <c r="H207" s="13"/>
      <c r="I207" s="14"/>
      <c r="J207" s="13"/>
      <c r="K207" s="15" t="str">
        <f>IF($A207="","",IF($H207&lt;&gt;"Yes","",IF($I207="","",IF($J207="","",EDATE($I207,$J207)))))</f>
        <v/>
      </c>
      <c r="L207" s="16" t="str">
        <f>IF($A207="","",IF($K207="","—",IF($K207&lt;=TODAY(),"due",IF($K207&lt;=TODAY()+30,"within 30 days","ok"))))</f>
        <v/>
      </c>
      <c r="M207" s="16" t="str">
        <f>IF($A207="","",IF(COUNTIF('Checkouts'!$L$3:$L$502,$A207)&gt;0,"issued","available"))</f>
        <v/>
      </c>
      <c r="N207" s="16" t="str">
        <f>IF($A207="","",IFERROR(INDEX('Checkouts'!$D$3:$D$502,MATCH($A207,'Checkouts'!$L$3:$L$502,0)),""))</f>
        <v/>
      </c>
      <c r="O207" s="13"/>
    </row>
    <row r="208" spans="1:15" x14ac:dyDescent="0.25">
      <c r="A208" s="13"/>
      <c r="B208" s="13"/>
      <c r="C208" s="13"/>
      <c r="D208" s="13"/>
      <c r="E208" s="13"/>
      <c r="F208" s="13"/>
      <c r="G208" s="14"/>
      <c r="H208" s="13"/>
      <c r="I208" s="14"/>
      <c r="J208" s="13"/>
      <c r="K208" s="15" t="str">
        <f>IF($A208="","",IF($H208&lt;&gt;"Yes","",IF($I208="","",IF($J208="","",EDATE($I208,$J208)))))</f>
        <v/>
      </c>
      <c r="L208" s="16" t="str">
        <f>IF($A208="","",IF($K208="","—",IF($K208&lt;=TODAY(),"due",IF($K208&lt;=TODAY()+30,"within 30 days","ok"))))</f>
        <v/>
      </c>
      <c r="M208" s="16" t="str">
        <f>IF($A208="","",IF(COUNTIF('Checkouts'!$L$3:$L$502,$A208)&gt;0,"issued","available"))</f>
        <v/>
      </c>
      <c r="N208" s="16" t="str">
        <f>IF($A208="","",IFERROR(INDEX('Checkouts'!$D$3:$D$502,MATCH($A208,'Checkouts'!$L$3:$L$502,0)),""))</f>
        <v/>
      </c>
      <c r="O208" s="13"/>
    </row>
    <row r="209" spans="1:15" x14ac:dyDescent="0.25">
      <c r="A209" s="13"/>
      <c r="B209" s="13"/>
      <c r="C209" s="13"/>
      <c r="D209" s="13"/>
      <c r="E209" s="13"/>
      <c r="F209" s="13"/>
      <c r="G209" s="14"/>
      <c r="H209" s="13"/>
      <c r="I209" s="14"/>
      <c r="J209" s="13"/>
      <c r="K209" s="15" t="str">
        <f>IF($A209="","",IF($H209&lt;&gt;"Yes","",IF($I209="","",IF($J209="","",EDATE($I209,$J209)))))</f>
        <v/>
      </c>
      <c r="L209" s="16" t="str">
        <f>IF($A209="","",IF($K209="","—",IF($K209&lt;=TODAY(),"due",IF($K209&lt;=TODAY()+30,"within 30 days","ok"))))</f>
        <v/>
      </c>
      <c r="M209" s="16" t="str">
        <f>IF($A209="","",IF(COUNTIF('Checkouts'!$L$3:$L$502,$A209)&gt;0,"issued","available"))</f>
        <v/>
      </c>
      <c r="N209" s="16" t="str">
        <f>IF($A209="","",IFERROR(INDEX('Checkouts'!$D$3:$D$502,MATCH($A209,'Checkouts'!$L$3:$L$502,0)),""))</f>
        <v/>
      </c>
      <c r="O209" s="13"/>
    </row>
    <row r="210" spans="1:15" x14ac:dyDescent="0.25">
      <c r="A210" s="13"/>
      <c r="B210" s="13"/>
      <c r="C210" s="13"/>
      <c r="D210" s="13"/>
      <c r="E210" s="13"/>
      <c r="F210" s="13"/>
      <c r="G210" s="14"/>
      <c r="H210" s="13"/>
      <c r="I210" s="14"/>
      <c r="J210" s="13"/>
      <c r="K210" s="15" t="str">
        <f>IF($A210="","",IF($H210&lt;&gt;"Yes","",IF($I210="","",IF($J210="","",EDATE($I210,$J210)))))</f>
        <v/>
      </c>
      <c r="L210" s="16" t="str">
        <f>IF($A210="","",IF($K210="","—",IF($K210&lt;=TODAY(),"due",IF($K210&lt;=TODAY()+30,"within 30 days","ok"))))</f>
        <v/>
      </c>
      <c r="M210" s="16" t="str">
        <f>IF($A210="","",IF(COUNTIF('Checkouts'!$L$3:$L$502,$A210)&gt;0,"issued","available"))</f>
        <v/>
      </c>
      <c r="N210" s="16" t="str">
        <f>IF($A210="","",IFERROR(INDEX('Checkouts'!$D$3:$D$502,MATCH($A210,'Checkouts'!$L$3:$L$502,0)),""))</f>
        <v/>
      </c>
      <c r="O210" s="13"/>
    </row>
    <row r="211" spans="1:15" x14ac:dyDescent="0.25">
      <c r="A211" s="13"/>
      <c r="B211" s="13"/>
      <c r="C211" s="13"/>
      <c r="D211" s="13"/>
      <c r="E211" s="13"/>
      <c r="F211" s="13"/>
      <c r="G211" s="14"/>
      <c r="H211" s="13"/>
      <c r="I211" s="14"/>
      <c r="J211" s="13"/>
      <c r="K211" s="15" t="str">
        <f>IF($A211="","",IF($H211&lt;&gt;"Yes","",IF($I211="","",IF($J211="","",EDATE($I211,$J211)))))</f>
        <v/>
      </c>
      <c r="L211" s="16" t="str">
        <f>IF($A211="","",IF($K211="","—",IF($K211&lt;=TODAY(),"due",IF($K211&lt;=TODAY()+30,"within 30 days","ok"))))</f>
        <v/>
      </c>
      <c r="M211" s="16" t="str">
        <f>IF($A211="","",IF(COUNTIF('Checkouts'!$L$3:$L$502,$A211)&gt;0,"issued","available"))</f>
        <v/>
      </c>
      <c r="N211" s="16" t="str">
        <f>IF($A211="","",IFERROR(INDEX('Checkouts'!$D$3:$D$502,MATCH($A211,'Checkouts'!$L$3:$L$502,0)),""))</f>
        <v/>
      </c>
      <c r="O211" s="13"/>
    </row>
    <row r="212" spans="1:15" x14ac:dyDescent="0.25">
      <c r="A212" s="13"/>
      <c r="B212" s="13"/>
      <c r="C212" s="13"/>
      <c r="D212" s="13"/>
      <c r="E212" s="13"/>
      <c r="F212" s="13"/>
      <c r="G212" s="14"/>
      <c r="H212" s="13"/>
      <c r="I212" s="14"/>
      <c r="J212" s="13"/>
      <c r="K212" s="15" t="str">
        <f>IF($A212="","",IF($H212&lt;&gt;"Yes","",IF($I212="","",IF($J212="","",EDATE($I212,$J212)))))</f>
        <v/>
      </c>
      <c r="L212" s="16" t="str">
        <f>IF($A212="","",IF($K212="","—",IF($K212&lt;=TODAY(),"due",IF($K212&lt;=TODAY()+30,"within 30 days","ok"))))</f>
        <v/>
      </c>
      <c r="M212" s="16" t="str">
        <f>IF($A212="","",IF(COUNTIF('Checkouts'!$L$3:$L$502,$A212)&gt;0,"issued","available"))</f>
        <v/>
      </c>
      <c r="N212" s="16" t="str">
        <f>IF($A212="","",IFERROR(INDEX('Checkouts'!$D$3:$D$502,MATCH($A212,'Checkouts'!$L$3:$L$502,0)),""))</f>
        <v/>
      </c>
      <c r="O212" s="13"/>
    </row>
    <row r="213" spans="1:15" x14ac:dyDescent="0.25">
      <c r="A213" s="13"/>
      <c r="B213" s="13"/>
      <c r="C213" s="13"/>
      <c r="D213" s="13"/>
      <c r="E213" s="13"/>
      <c r="F213" s="13"/>
      <c r="G213" s="14"/>
      <c r="H213" s="13"/>
      <c r="I213" s="14"/>
      <c r="J213" s="13"/>
      <c r="K213" s="15" t="str">
        <f>IF($A213="","",IF($H213&lt;&gt;"Yes","",IF($I213="","",IF($J213="","",EDATE($I213,$J213)))))</f>
        <v/>
      </c>
      <c r="L213" s="16" t="str">
        <f>IF($A213="","",IF($K213="","—",IF($K213&lt;=TODAY(),"due",IF($K213&lt;=TODAY()+30,"within 30 days","ok"))))</f>
        <v/>
      </c>
      <c r="M213" s="16" t="str">
        <f>IF($A213="","",IF(COUNTIF('Checkouts'!$L$3:$L$502,$A213)&gt;0,"issued","available"))</f>
        <v/>
      </c>
      <c r="N213" s="16" t="str">
        <f>IF($A213="","",IFERROR(INDEX('Checkouts'!$D$3:$D$502,MATCH($A213,'Checkouts'!$L$3:$L$502,0)),""))</f>
        <v/>
      </c>
      <c r="O213" s="13"/>
    </row>
    <row r="214" spans="1:15" x14ac:dyDescent="0.25">
      <c r="A214" s="13"/>
      <c r="B214" s="13"/>
      <c r="C214" s="13"/>
      <c r="D214" s="13"/>
      <c r="E214" s="13"/>
      <c r="F214" s="13"/>
      <c r="G214" s="14"/>
      <c r="H214" s="13"/>
      <c r="I214" s="14"/>
      <c r="J214" s="13"/>
      <c r="K214" s="15" t="str">
        <f>IF($A214="","",IF($H214&lt;&gt;"Yes","",IF($I214="","",IF($J214="","",EDATE($I214,$J214)))))</f>
        <v/>
      </c>
      <c r="L214" s="16" t="str">
        <f>IF($A214="","",IF($K214="","—",IF($K214&lt;=TODAY(),"due",IF($K214&lt;=TODAY()+30,"within 30 days","ok"))))</f>
        <v/>
      </c>
      <c r="M214" s="16" t="str">
        <f>IF($A214="","",IF(COUNTIF('Checkouts'!$L$3:$L$502,$A214)&gt;0,"issued","available"))</f>
        <v/>
      </c>
      <c r="N214" s="16" t="str">
        <f>IF($A214="","",IFERROR(INDEX('Checkouts'!$D$3:$D$502,MATCH($A214,'Checkouts'!$L$3:$L$502,0)),""))</f>
        <v/>
      </c>
      <c r="O214" s="13"/>
    </row>
    <row r="215" spans="1:15" x14ac:dyDescent="0.25">
      <c r="A215" s="13"/>
      <c r="B215" s="13"/>
      <c r="C215" s="13"/>
      <c r="D215" s="13"/>
      <c r="E215" s="13"/>
      <c r="F215" s="13"/>
      <c r="G215" s="14"/>
      <c r="H215" s="13"/>
      <c r="I215" s="14"/>
      <c r="J215" s="13"/>
      <c r="K215" s="15" t="str">
        <f>IF($A215="","",IF($H215&lt;&gt;"Yes","",IF($I215="","",IF($J215="","",EDATE($I215,$J215)))))</f>
        <v/>
      </c>
      <c r="L215" s="16" t="str">
        <f>IF($A215="","",IF($K215="","—",IF($K215&lt;=TODAY(),"due",IF($K215&lt;=TODAY()+30,"within 30 days","ok"))))</f>
        <v/>
      </c>
      <c r="M215" s="16" t="str">
        <f>IF($A215="","",IF(COUNTIF('Checkouts'!$L$3:$L$502,$A215)&gt;0,"issued","available"))</f>
        <v/>
      </c>
      <c r="N215" s="16" t="str">
        <f>IF($A215="","",IFERROR(INDEX('Checkouts'!$D$3:$D$502,MATCH($A215,'Checkouts'!$L$3:$L$502,0)),""))</f>
        <v/>
      </c>
      <c r="O215" s="13"/>
    </row>
    <row r="216" spans="1:15" x14ac:dyDescent="0.25">
      <c r="A216" s="13"/>
      <c r="B216" s="13"/>
      <c r="C216" s="13"/>
      <c r="D216" s="13"/>
      <c r="E216" s="13"/>
      <c r="F216" s="13"/>
      <c r="G216" s="14"/>
      <c r="H216" s="13"/>
      <c r="I216" s="14"/>
      <c r="J216" s="13"/>
      <c r="K216" s="15" t="str">
        <f>IF($A216="","",IF($H216&lt;&gt;"Yes","",IF($I216="","",IF($J216="","",EDATE($I216,$J216)))))</f>
        <v/>
      </c>
      <c r="L216" s="16" t="str">
        <f>IF($A216="","",IF($K216="","—",IF($K216&lt;=TODAY(),"due",IF($K216&lt;=TODAY()+30,"within 30 days","ok"))))</f>
        <v/>
      </c>
      <c r="M216" s="16" t="str">
        <f>IF($A216="","",IF(COUNTIF('Checkouts'!$L$3:$L$502,$A216)&gt;0,"issued","available"))</f>
        <v/>
      </c>
      <c r="N216" s="16" t="str">
        <f>IF($A216="","",IFERROR(INDEX('Checkouts'!$D$3:$D$502,MATCH($A216,'Checkouts'!$L$3:$L$502,0)),""))</f>
        <v/>
      </c>
      <c r="O216" s="13"/>
    </row>
    <row r="217" spans="1:15" x14ac:dyDescent="0.25">
      <c r="A217" s="13"/>
      <c r="B217" s="13"/>
      <c r="C217" s="13"/>
      <c r="D217" s="13"/>
      <c r="E217" s="13"/>
      <c r="F217" s="13"/>
      <c r="G217" s="14"/>
      <c r="H217" s="13"/>
      <c r="I217" s="14"/>
      <c r="J217" s="13"/>
      <c r="K217" s="15" t="str">
        <f>IF($A217="","",IF($H217&lt;&gt;"Yes","",IF($I217="","",IF($J217="","",EDATE($I217,$J217)))))</f>
        <v/>
      </c>
      <c r="L217" s="16" t="str">
        <f>IF($A217="","",IF($K217="","—",IF($K217&lt;=TODAY(),"due",IF($K217&lt;=TODAY()+30,"within 30 days","ok"))))</f>
        <v/>
      </c>
      <c r="M217" s="16" t="str">
        <f>IF($A217="","",IF(COUNTIF('Checkouts'!$L$3:$L$502,$A217)&gt;0,"issued","available"))</f>
        <v/>
      </c>
      <c r="N217" s="16" t="str">
        <f>IF($A217="","",IFERROR(INDEX('Checkouts'!$D$3:$D$502,MATCH($A217,'Checkouts'!$L$3:$L$502,0)),""))</f>
        <v/>
      </c>
      <c r="O217" s="13"/>
    </row>
    <row r="218" spans="1:15" x14ac:dyDescent="0.25">
      <c r="A218" s="13"/>
      <c r="B218" s="13"/>
      <c r="C218" s="13"/>
      <c r="D218" s="13"/>
      <c r="E218" s="13"/>
      <c r="F218" s="13"/>
      <c r="G218" s="14"/>
      <c r="H218" s="13"/>
      <c r="I218" s="14"/>
      <c r="J218" s="13"/>
      <c r="K218" s="15" t="str">
        <f>IF($A218="","",IF($H218&lt;&gt;"Yes","",IF($I218="","",IF($J218="","",EDATE($I218,$J218)))))</f>
        <v/>
      </c>
      <c r="L218" s="16" t="str">
        <f>IF($A218="","",IF($K218="","—",IF($K218&lt;=TODAY(),"due",IF($K218&lt;=TODAY()+30,"within 30 days","ok"))))</f>
        <v/>
      </c>
      <c r="M218" s="16" t="str">
        <f>IF($A218="","",IF(COUNTIF('Checkouts'!$L$3:$L$502,$A218)&gt;0,"issued","available"))</f>
        <v/>
      </c>
      <c r="N218" s="16" t="str">
        <f>IF($A218="","",IFERROR(INDEX('Checkouts'!$D$3:$D$502,MATCH($A218,'Checkouts'!$L$3:$L$502,0)),""))</f>
        <v/>
      </c>
      <c r="O218" s="13"/>
    </row>
    <row r="219" spans="1:15" x14ac:dyDescent="0.25">
      <c r="A219" s="13"/>
      <c r="B219" s="13"/>
      <c r="C219" s="13"/>
      <c r="D219" s="13"/>
      <c r="E219" s="13"/>
      <c r="F219" s="13"/>
      <c r="G219" s="14"/>
      <c r="H219" s="13"/>
      <c r="I219" s="14"/>
      <c r="J219" s="13"/>
      <c r="K219" s="15" t="str">
        <f>IF($A219="","",IF($H219&lt;&gt;"Yes","",IF($I219="","",IF($J219="","",EDATE($I219,$J219)))))</f>
        <v/>
      </c>
      <c r="L219" s="16" t="str">
        <f>IF($A219="","",IF($K219="","—",IF($K219&lt;=TODAY(),"due",IF($K219&lt;=TODAY()+30,"within 30 days","ok"))))</f>
        <v/>
      </c>
      <c r="M219" s="16" t="str">
        <f>IF($A219="","",IF(COUNTIF('Checkouts'!$L$3:$L$502,$A219)&gt;0,"issued","available"))</f>
        <v/>
      </c>
      <c r="N219" s="16" t="str">
        <f>IF($A219="","",IFERROR(INDEX('Checkouts'!$D$3:$D$502,MATCH($A219,'Checkouts'!$L$3:$L$502,0)),""))</f>
        <v/>
      </c>
      <c r="O219" s="13"/>
    </row>
    <row r="220" spans="1:15" x14ac:dyDescent="0.25">
      <c r="A220" s="13"/>
      <c r="B220" s="13"/>
      <c r="C220" s="13"/>
      <c r="D220" s="13"/>
      <c r="E220" s="13"/>
      <c r="F220" s="13"/>
      <c r="G220" s="14"/>
      <c r="H220" s="13"/>
      <c r="I220" s="14"/>
      <c r="J220" s="13"/>
      <c r="K220" s="15" t="str">
        <f>IF($A220="","",IF($H220&lt;&gt;"Yes","",IF($I220="","",IF($J220="","",EDATE($I220,$J220)))))</f>
        <v/>
      </c>
      <c r="L220" s="16" t="str">
        <f>IF($A220="","",IF($K220="","—",IF($K220&lt;=TODAY(),"due",IF($K220&lt;=TODAY()+30,"within 30 days","ok"))))</f>
        <v/>
      </c>
      <c r="M220" s="16" t="str">
        <f>IF($A220="","",IF(COUNTIF('Checkouts'!$L$3:$L$502,$A220)&gt;0,"issued","available"))</f>
        <v/>
      </c>
      <c r="N220" s="16" t="str">
        <f>IF($A220="","",IFERROR(INDEX('Checkouts'!$D$3:$D$502,MATCH($A220,'Checkouts'!$L$3:$L$502,0)),""))</f>
        <v/>
      </c>
      <c r="O220" s="13"/>
    </row>
    <row r="221" spans="1:15" x14ac:dyDescent="0.25">
      <c r="A221" s="13"/>
      <c r="B221" s="13"/>
      <c r="C221" s="13"/>
      <c r="D221" s="13"/>
      <c r="E221" s="13"/>
      <c r="F221" s="13"/>
      <c r="G221" s="14"/>
      <c r="H221" s="13"/>
      <c r="I221" s="14"/>
      <c r="J221" s="13"/>
      <c r="K221" s="15" t="str">
        <f>IF($A221="","",IF($H221&lt;&gt;"Yes","",IF($I221="","",IF($J221="","",EDATE($I221,$J221)))))</f>
        <v/>
      </c>
      <c r="L221" s="16" t="str">
        <f>IF($A221="","",IF($K221="","—",IF($K221&lt;=TODAY(),"due",IF($K221&lt;=TODAY()+30,"within 30 days","ok"))))</f>
        <v/>
      </c>
      <c r="M221" s="16" t="str">
        <f>IF($A221="","",IF(COUNTIF('Checkouts'!$L$3:$L$502,$A221)&gt;0,"issued","available"))</f>
        <v/>
      </c>
      <c r="N221" s="16" t="str">
        <f>IF($A221="","",IFERROR(INDEX('Checkouts'!$D$3:$D$502,MATCH($A221,'Checkouts'!$L$3:$L$502,0)),""))</f>
        <v/>
      </c>
      <c r="O221" s="13"/>
    </row>
    <row r="222" spans="1:15" x14ac:dyDescent="0.25">
      <c r="A222" s="13"/>
      <c r="B222" s="13"/>
      <c r="C222" s="13"/>
      <c r="D222" s="13"/>
      <c r="E222" s="13"/>
      <c r="F222" s="13"/>
      <c r="G222" s="14"/>
      <c r="H222" s="13"/>
      <c r="I222" s="14"/>
      <c r="J222" s="13"/>
      <c r="K222" s="15" t="str">
        <f>IF($A222="","",IF($H222&lt;&gt;"Yes","",IF($I222="","",IF($J222="","",EDATE($I222,$J222)))))</f>
        <v/>
      </c>
      <c r="L222" s="16" t="str">
        <f>IF($A222="","",IF($K222="","—",IF($K222&lt;=TODAY(),"due",IF($K222&lt;=TODAY()+30,"within 30 days","ok"))))</f>
        <v/>
      </c>
      <c r="M222" s="16" t="str">
        <f>IF($A222="","",IF(COUNTIF('Checkouts'!$L$3:$L$502,$A222)&gt;0,"issued","available"))</f>
        <v/>
      </c>
      <c r="N222" s="16" t="str">
        <f>IF($A222="","",IFERROR(INDEX('Checkouts'!$D$3:$D$502,MATCH($A222,'Checkouts'!$L$3:$L$502,0)),""))</f>
        <v/>
      </c>
      <c r="O222" s="13"/>
    </row>
    <row r="223" spans="1:15" x14ac:dyDescent="0.25">
      <c r="A223" s="13"/>
      <c r="B223" s="13"/>
      <c r="C223" s="13"/>
      <c r="D223" s="13"/>
      <c r="E223" s="13"/>
      <c r="F223" s="13"/>
      <c r="G223" s="14"/>
      <c r="H223" s="13"/>
      <c r="I223" s="14"/>
      <c r="J223" s="13"/>
      <c r="K223" s="15" t="str">
        <f>IF($A223="","",IF($H223&lt;&gt;"Yes","",IF($I223="","",IF($J223="","",EDATE($I223,$J223)))))</f>
        <v/>
      </c>
      <c r="L223" s="16" t="str">
        <f>IF($A223="","",IF($K223="","—",IF($K223&lt;=TODAY(),"due",IF($K223&lt;=TODAY()+30,"within 30 days","ok"))))</f>
        <v/>
      </c>
      <c r="M223" s="16" t="str">
        <f>IF($A223="","",IF(COUNTIF('Checkouts'!$L$3:$L$502,$A223)&gt;0,"issued","available"))</f>
        <v/>
      </c>
      <c r="N223" s="16" t="str">
        <f>IF($A223="","",IFERROR(INDEX('Checkouts'!$D$3:$D$502,MATCH($A223,'Checkouts'!$L$3:$L$502,0)),""))</f>
        <v/>
      </c>
      <c r="O223" s="13"/>
    </row>
    <row r="224" spans="1:15" x14ac:dyDescent="0.25">
      <c r="A224" s="13"/>
      <c r="B224" s="13"/>
      <c r="C224" s="13"/>
      <c r="D224" s="13"/>
      <c r="E224" s="13"/>
      <c r="F224" s="13"/>
      <c r="G224" s="14"/>
      <c r="H224" s="13"/>
      <c r="I224" s="14"/>
      <c r="J224" s="13"/>
      <c r="K224" s="15" t="str">
        <f>IF($A224="","",IF($H224&lt;&gt;"Yes","",IF($I224="","",IF($J224="","",EDATE($I224,$J224)))))</f>
        <v/>
      </c>
      <c r="L224" s="16" t="str">
        <f>IF($A224="","",IF($K224="","—",IF($K224&lt;=TODAY(),"due",IF($K224&lt;=TODAY()+30,"within 30 days","ok"))))</f>
        <v/>
      </c>
      <c r="M224" s="16" t="str">
        <f>IF($A224="","",IF(COUNTIF('Checkouts'!$L$3:$L$502,$A224)&gt;0,"issued","available"))</f>
        <v/>
      </c>
      <c r="N224" s="16" t="str">
        <f>IF($A224="","",IFERROR(INDEX('Checkouts'!$D$3:$D$502,MATCH($A224,'Checkouts'!$L$3:$L$502,0)),""))</f>
        <v/>
      </c>
      <c r="O224" s="13"/>
    </row>
    <row r="225" spans="1:15" x14ac:dyDescent="0.25">
      <c r="A225" s="13"/>
      <c r="B225" s="13"/>
      <c r="C225" s="13"/>
      <c r="D225" s="13"/>
      <c r="E225" s="13"/>
      <c r="F225" s="13"/>
      <c r="G225" s="14"/>
      <c r="H225" s="13"/>
      <c r="I225" s="14"/>
      <c r="J225" s="13"/>
      <c r="K225" s="15" t="str">
        <f>IF($A225="","",IF($H225&lt;&gt;"Yes","",IF($I225="","",IF($J225="","",EDATE($I225,$J225)))))</f>
        <v/>
      </c>
      <c r="L225" s="16" t="str">
        <f>IF($A225="","",IF($K225="","—",IF($K225&lt;=TODAY(),"due",IF($K225&lt;=TODAY()+30,"within 30 days","ok"))))</f>
        <v/>
      </c>
      <c r="M225" s="16" t="str">
        <f>IF($A225="","",IF(COUNTIF('Checkouts'!$L$3:$L$502,$A225)&gt;0,"issued","available"))</f>
        <v/>
      </c>
      <c r="N225" s="16" t="str">
        <f>IF($A225="","",IFERROR(INDEX('Checkouts'!$D$3:$D$502,MATCH($A225,'Checkouts'!$L$3:$L$502,0)),""))</f>
        <v/>
      </c>
      <c r="O225" s="13"/>
    </row>
    <row r="226" spans="1:15" x14ac:dyDescent="0.25">
      <c r="A226" s="13"/>
      <c r="B226" s="13"/>
      <c r="C226" s="13"/>
      <c r="D226" s="13"/>
      <c r="E226" s="13"/>
      <c r="F226" s="13"/>
      <c r="G226" s="14"/>
      <c r="H226" s="13"/>
      <c r="I226" s="14"/>
      <c r="J226" s="13"/>
      <c r="K226" s="15" t="str">
        <f>IF($A226="","",IF($H226&lt;&gt;"Yes","",IF($I226="","",IF($J226="","",EDATE($I226,$J226)))))</f>
        <v/>
      </c>
      <c r="L226" s="16" t="str">
        <f>IF($A226="","",IF($K226="","—",IF($K226&lt;=TODAY(),"due",IF($K226&lt;=TODAY()+30,"within 30 days","ok"))))</f>
        <v/>
      </c>
      <c r="M226" s="16" t="str">
        <f>IF($A226="","",IF(COUNTIF('Checkouts'!$L$3:$L$502,$A226)&gt;0,"issued","available"))</f>
        <v/>
      </c>
      <c r="N226" s="16" t="str">
        <f>IF($A226="","",IFERROR(INDEX('Checkouts'!$D$3:$D$502,MATCH($A226,'Checkouts'!$L$3:$L$502,0)),""))</f>
        <v/>
      </c>
      <c r="O226" s="13"/>
    </row>
    <row r="227" spans="1:15" x14ac:dyDescent="0.25">
      <c r="A227" s="13"/>
      <c r="B227" s="13"/>
      <c r="C227" s="13"/>
      <c r="D227" s="13"/>
      <c r="E227" s="13"/>
      <c r="F227" s="13"/>
      <c r="G227" s="14"/>
      <c r="H227" s="13"/>
      <c r="I227" s="14"/>
      <c r="J227" s="13"/>
      <c r="K227" s="15" t="str">
        <f>IF($A227="","",IF($H227&lt;&gt;"Yes","",IF($I227="","",IF($J227="","",EDATE($I227,$J227)))))</f>
        <v/>
      </c>
      <c r="L227" s="16" t="str">
        <f>IF($A227="","",IF($K227="","—",IF($K227&lt;=TODAY(),"due",IF($K227&lt;=TODAY()+30,"within 30 days","ok"))))</f>
        <v/>
      </c>
      <c r="M227" s="16" t="str">
        <f>IF($A227="","",IF(COUNTIF('Checkouts'!$L$3:$L$502,$A227)&gt;0,"issued","available"))</f>
        <v/>
      </c>
      <c r="N227" s="16" t="str">
        <f>IF($A227="","",IFERROR(INDEX('Checkouts'!$D$3:$D$502,MATCH($A227,'Checkouts'!$L$3:$L$502,0)),""))</f>
        <v/>
      </c>
      <c r="O227" s="13"/>
    </row>
    <row r="228" spans="1:15" x14ac:dyDescent="0.25">
      <c r="A228" s="13"/>
      <c r="B228" s="13"/>
      <c r="C228" s="13"/>
      <c r="D228" s="13"/>
      <c r="E228" s="13"/>
      <c r="F228" s="13"/>
      <c r="G228" s="14"/>
      <c r="H228" s="13"/>
      <c r="I228" s="14"/>
      <c r="J228" s="13"/>
      <c r="K228" s="15" t="str">
        <f>IF($A228="","",IF($H228&lt;&gt;"Yes","",IF($I228="","",IF($J228="","",EDATE($I228,$J228)))))</f>
        <v/>
      </c>
      <c r="L228" s="16" t="str">
        <f>IF($A228="","",IF($K228="","—",IF($K228&lt;=TODAY(),"due",IF($K228&lt;=TODAY()+30,"within 30 days","ok"))))</f>
        <v/>
      </c>
      <c r="M228" s="16" t="str">
        <f>IF($A228="","",IF(COUNTIF('Checkouts'!$L$3:$L$502,$A228)&gt;0,"issued","available"))</f>
        <v/>
      </c>
      <c r="N228" s="16" t="str">
        <f>IF($A228="","",IFERROR(INDEX('Checkouts'!$D$3:$D$502,MATCH($A228,'Checkouts'!$L$3:$L$502,0)),""))</f>
        <v/>
      </c>
      <c r="O228" s="13"/>
    </row>
    <row r="229" spans="1:15" x14ac:dyDescent="0.25">
      <c r="A229" s="13"/>
      <c r="B229" s="13"/>
      <c r="C229" s="13"/>
      <c r="D229" s="13"/>
      <c r="E229" s="13"/>
      <c r="F229" s="13"/>
      <c r="G229" s="14"/>
      <c r="H229" s="13"/>
      <c r="I229" s="14"/>
      <c r="J229" s="13"/>
      <c r="K229" s="15" t="str">
        <f>IF($A229="","",IF($H229&lt;&gt;"Yes","",IF($I229="","",IF($J229="","",EDATE($I229,$J229)))))</f>
        <v/>
      </c>
      <c r="L229" s="16" t="str">
        <f>IF($A229="","",IF($K229="","—",IF($K229&lt;=TODAY(),"due",IF($K229&lt;=TODAY()+30,"within 30 days","ok"))))</f>
        <v/>
      </c>
      <c r="M229" s="16" t="str">
        <f>IF($A229="","",IF(COUNTIF('Checkouts'!$L$3:$L$502,$A229)&gt;0,"issued","available"))</f>
        <v/>
      </c>
      <c r="N229" s="16" t="str">
        <f>IF($A229="","",IFERROR(INDEX('Checkouts'!$D$3:$D$502,MATCH($A229,'Checkouts'!$L$3:$L$502,0)),""))</f>
        <v/>
      </c>
      <c r="O229" s="13"/>
    </row>
    <row r="230" spans="1:15" x14ac:dyDescent="0.25">
      <c r="A230" s="13"/>
      <c r="B230" s="13"/>
      <c r="C230" s="13"/>
      <c r="D230" s="13"/>
      <c r="E230" s="13"/>
      <c r="F230" s="13"/>
      <c r="G230" s="14"/>
      <c r="H230" s="13"/>
      <c r="I230" s="14"/>
      <c r="J230" s="13"/>
      <c r="K230" s="15" t="str">
        <f>IF($A230="","",IF($H230&lt;&gt;"Yes","",IF($I230="","",IF($J230="","",EDATE($I230,$J230)))))</f>
        <v/>
      </c>
      <c r="L230" s="16" t="str">
        <f>IF($A230="","",IF($K230="","—",IF($K230&lt;=TODAY(),"due",IF($K230&lt;=TODAY()+30,"within 30 days","ok"))))</f>
        <v/>
      </c>
      <c r="M230" s="16" t="str">
        <f>IF($A230="","",IF(COUNTIF('Checkouts'!$L$3:$L$502,$A230)&gt;0,"issued","available"))</f>
        <v/>
      </c>
      <c r="N230" s="16" t="str">
        <f>IF($A230="","",IFERROR(INDEX('Checkouts'!$D$3:$D$502,MATCH($A230,'Checkouts'!$L$3:$L$502,0)),""))</f>
        <v/>
      </c>
      <c r="O230" s="13"/>
    </row>
    <row r="231" spans="1:15" x14ac:dyDescent="0.25">
      <c r="A231" s="13"/>
      <c r="B231" s="13"/>
      <c r="C231" s="13"/>
      <c r="D231" s="13"/>
      <c r="E231" s="13"/>
      <c r="F231" s="13"/>
      <c r="G231" s="14"/>
      <c r="H231" s="13"/>
      <c r="I231" s="14"/>
      <c r="J231" s="13"/>
      <c r="K231" s="15" t="str">
        <f>IF($A231="","",IF($H231&lt;&gt;"Yes","",IF($I231="","",IF($J231="","",EDATE($I231,$J231)))))</f>
        <v/>
      </c>
      <c r="L231" s="16" t="str">
        <f>IF($A231="","",IF($K231="","—",IF($K231&lt;=TODAY(),"due",IF($K231&lt;=TODAY()+30,"within 30 days","ok"))))</f>
        <v/>
      </c>
      <c r="M231" s="16" t="str">
        <f>IF($A231="","",IF(COUNTIF('Checkouts'!$L$3:$L$502,$A231)&gt;0,"issued","available"))</f>
        <v/>
      </c>
      <c r="N231" s="16" t="str">
        <f>IF($A231="","",IFERROR(INDEX('Checkouts'!$D$3:$D$502,MATCH($A231,'Checkouts'!$L$3:$L$502,0)),""))</f>
        <v/>
      </c>
      <c r="O231" s="13"/>
    </row>
    <row r="232" spans="1:15" x14ac:dyDescent="0.25">
      <c r="A232" s="13"/>
      <c r="B232" s="13"/>
      <c r="C232" s="13"/>
      <c r="D232" s="13"/>
      <c r="E232" s="13"/>
      <c r="F232" s="13"/>
      <c r="G232" s="14"/>
      <c r="H232" s="13"/>
      <c r="I232" s="14"/>
      <c r="J232" s="13"/>
      <c r="K232" s="15" t="str">
        <f>IF($A232="","",IF($H232&lt;&gt;"Yes","",IF($I232="","",IF($J232="","",EDATE($I232,$J232)))))</f>
        <v/>
      </c>
      <c r="L232" s="16" t="str">
        <f>IF($A232="","",IF($K232="","—",IF($K232&lt;=TODAY(),"due",IF($K232&lt;=TODAY()+30,"within 30 days","ok"))))</f>
        <v/>
      </c>
      <c r="M232" s="16" t="str">
        <f>IF($A232="","",IF(COUNTIF('Checkouts'!$L$3:$L$502,$A232)&gt;0,"issued","available"))</f>
        <v/>
      </c>
      <c r="N232" s="16" t="str">
        <f>IF($A232="","",IFERROR(INDEX('Checkouts'!$D$3:$D$502,MATCH($A232,'Checkouts'!$L$3:$L$502,0)),""))</f>
        <v/>
      </c>
      <c r="O232" s="13"/>
    </row>
    <row r="233" spans="1:15" x14ac:dyDescent="0.25">
      <c r="A233" s="13"/>
      <c r="B233" s="13"/>
      <c r="C233" s="13"/>
      <c r="D233" s="13"/>
      <c r="E233" s="13"/>
      <c r="F233" s="13"/>
      <c r="G233" s="14"/>
      <c r="H233" s="13"/>
      <c r="I233" s="14"/>
      <c r="J233" s="13"/>
      <c r="K233" s="15" t="str">
        <f>IF($A233="","",IF($H233&lt;&gt;"Yes","",IF($I233="","",IF($J233="","",EDATE($I233,$J233)))))</f>
        <v/>
      </c>
      <c r="L233" s="16" t="str">
        <f>IF($A233="","",IF($K233="","—",IF($K233&lt;=TODAY(),"due",IF($K233&lt;=TODAY()+30,"within 30 days","ok"))))</f>
        <v/>
      </c>
      <c r="M233" s="16" t="str">
        <f>IF($A233="","",IF(COUNTIF('Checkouts'!$L$3:$L$502,$A233)&gt;0,"issued","available"))</f>
        <v/>
      </c>
      <c r="N233" s="16" t="str">
        <f>IF($A233="","",IFERROR(INDEX('Checkouts'!$D$3:$D$502,MATCH($A233,'Checkouts'!$L$3:$L$502,0)),""))</f>
        <v/>
      </c>
      <c r="O233" s="13"/>
    </row>
    <row r="234" spans="1:15" x14ac:dyDescent="0.25">
      <c r="A234" s="13"/>
      <c r="B234" s="13"/>
      <c r="C234" s="13"/>
      <c r="D234" s="13"/>
      <c r="E234" s="13"/>
      <c r="F234" s="13"/>
      <c r="G234" s="14"/>
      <c r="H234" s="13"/>
      <c r="I234" s="14"/>
      <c r="J234" s="13"/>
      <c r="K234" s="15" t="str">
        <f>IF($A234="","",IF($H234&lt;&gt;"Yes","",IF($I234="","",IF($J234="","",EDATE($I234,$J234)))))</f>
        <v/>
      </c>
      <c r="L234" s="16" t="str">
        <f>IF($A234="","",IF($K234="","—",IF($K234&lt;=TODAY(),"due",IF($K234&lt;=TODAY()+30,"within 30 days","ok"))))</f>
        <v/>
      </c>
      <c r="M234" s="16" t="str">
        <f>IF($A234="","",IF(COUNTIF('Checkouts'!$L$3:$L$502,$A234)&gt;0,"issued","available"))</f>
        <v/>
      </c>
      <c r="N234" s="16" t="str">
        <f>IF($A234="","",IFERROR(INDEX('Checkouts'!$D$3:$D$502,MATCH($A234,'Checkouts'!$L$3:$L$502,0)),""))</f>
        <v/>
      </c>
      <c r="O234" s="13"/>
    </row>
    <row r="235" spans="1:15" x14ac:dyDescent="0.25">
      <c r="A235" s="13"/>
      <c r="B235" s="13"/>
      <c r="C235" s="13"/>
      <c r="D235" s="13"/>
      <c r="E235" s="13"/>
      <c r="F235" s="13"/>
      <c r="G235" s="14"/>
      <c r="H235" s="13"/>
      <c r="I235" s="14"/>
      <c r="J235" s="13"/>
      <c r="K235" s="15" t="str">
        <f>IF($A235="","",IF($H235&lt;&gt;"Yes","",IF($I235="","",IF($J235="","",EDATE($I235,$J235)))))</f>
        <v/>
      </c>
      <c r="L235" s="16" t="str">
        <f>IF($A235="","",IF($K235="","—",IF($K235&lt;=TODAY(),"due",IF($K235&lt;=TODAY()+30,"within 30 days","ok"))))</f>
        <v/>
      </c>
      <c r="M235" s="16" t="str">
        <f>IF($A235="","",IF(COUNTIF('Checkouts'!$L$3:$L$502,$A235)&gt;0,"issued","available"))</f>
        <v/>
      </c>
      <c r="N235" s="16" t="str">
        <f>IF($A235="","",IFERROR(INDEX('Checkouts'!$D$3:$D$502,MATCH($A235,'Checkouts'!$L$3:$L$502,0)),""))</f>
        <v/>
      </c>
      <c r="O235" s="13"/>
    </row>
    <row r="236" spans="1:15" x14ac:dyDescent="0.25">
      <c r="A236" s="13"/>
      <c r="B236" s="13"/>
      <c r="C236" s="13"/>
      <c r="D236" s="13"/>
      <c r="E236" s="13"/>
      <c r="F236" s="13"/>
      <c r="G236" s="14"/>
      <c r="H236" s="13"/>
      <c r="I236" s="14"/>
      <c r="J236" s="13"/>
      <c r="K236" s="15" t="str">
        <f>IF($A236="","",IF($H236&lt;&gt;"Yes","",IF($I236="","",IF($J236="","",EDATE($I236,$J236)))))</f>
        <v/>
      </c>
      <c r="L236" s="16" t="str">
        <f>IF($A236="","",IF($K236="","—",IF($K236&lt;=TODAY(),"due",IF($K236&lt;=TODAY()+30,"within 30 days","ok"))))</f>
        <v/>
      </c>
      <c r="M236" s="16" t="str">
        <f>IF($A236="","",IF(COUNTIF('Checkouts'!$L$3:$L$502,$A236)&gt;0,"issued","available"))</f>
        <v/>
      </c>
      <c r="N236" s="16" t="str">
        <f>IF($A236="","",IFERROR(INDEX('Checkouts'!$D$3:$D$502,MATCH($A236,'Checkouts'!$L$3:$L$502,0)),""))</f>
        <v/>
      </c>
      <c r="O236" s="13"/>
    </row>
    <row r="237" spans="1:15" x14ac:dyDescent="0.25">
      <c r="A237" s="13"/>
      <c r="B237" s="13"/>
      <c r="C237" s="13"/>
      <c r="D237" s="13"/>
      <c r="E237" s="13"/>
      <c r="F237" s="13"/>
      <c r="G237" s="14"/>
      <c r="H237" s="13"/>
      <c r="I237" s="14"/>
      <c r="J237" s="13"/>
      <c r="K237" s="15" t="str">
        <f>IF($A237="","",IF($H237&lt;&gt;"Yes","",IF($I237="","",IF($J237="","",EDATE($I237,$J237)))))</f>
        <v/>
      </c>
      <c r="L237" s="16" t="str">
        <f>IF($A237="","",IF($K237="","—",IF($K237&lt;=TODAY(),"due",IF($K237&lt;=TODAY()+30,"within 30 days","ok"))))</f>
        <v/>
      </c>
      <c r="M237" s="16" t="str">
        <f>IF($A237="","",IF(COUNTIF('Checkouts'!$L$3:$L$502,$A237)&gt;0,"issued","available"))</f>
        <v/>
      </c>
      <c r="N237" s="16" t="str">
        <f>IF($A237="","",IFERROR(INDEX('Checkouts'!$D$3:$D$502,MATCH($A237,'Checkouts'!$L$3:$L$502,0)),""))</f>
        <v/>
      </c>
      <c r="O237" s="13"/>
    </row>
    <row r="238" spans="1:15" x14ac:dyDescent="0.25">
      <c r="A238" s="13"/>
      <c r="B238" s="13"/>
      <c r="C238" s="13"/>
      <c r="D238" s="13"/>
      <c r="E238" s="13"/>
      <c r="F238" s="13"/>
      <c r="G238" s="14"/>
      <c r="H238" s="13"/>
      <c r="I238" s="14"/>
      <c r="J238" s="13"/>
      <c r="K238" s="15" t="str">
        <f>IF($A238="","",IF($H238&lt;&gt;"Yes","",IF($I238="","",IF($J238="","",EDATE($I238,$J238)))))</f>
        <v/>
      </c>
      <c r="L238" s="16" t="str">
        <f>IF($A238="","",IF($K238="","—",IF($K238&lt;=TODAY(),"due",IF($K238&lt;=TODAY()+30,"within 30 days","ok"))))</f>
        <v/>
      </c>
      <c r="M238" s="16" t="str">
        <f>IF($A238="","",IF(COUNTIF('Checkouts'!$L$3:$L$502,$A238)&gt;0,"issued","available"))</f>
        <v/>
      </c>
      <c r="N238" s="16" t="str">
        <f>IF($A238="","",IFERROR(INDEX('Checkouts'!$D$3:$D$502,MATCH($A238,'Checkouts'!$L$3:$L$502,0)),""))</f>
        <v/>
      </c>
      <c r="O238" s="13"/>
    </row>
    <row r="239" spans="1:15" x14ac:dyDescent="0.25">
      <c r="A239" s="13"/>
      <c r="B239" s="13"/>
      <c r="C239" s="13"/>
      <c r="D239" s="13"/>
      <c r="E239" s="13"/>
      <c r="F239" s="13"/>
      <c r="G239" s="14"/>
      <c r="H239" s="13"/>
      <c r="I239" s="14"/>
      <c r="J239" s="13"/>
      <c r="K239" s="15" t="str">
        <f>IF($A239="","",IF($H239&lt;&gt;"Yes","",IF($I239="","",IF($J239="","",EDATE($I239,$J239)))))</f>
        <v/>
      </c>
      <c r="L239" s="16" t="str">
        <f>IF($A239="","",IF($K239="","—",IF($K239&lt;=TODAY(),"due",IF($K239&lt;=TODAY()+30,"within 30 days","ok"))))</f>
        <v/>
      </c>
      <c r="M239" s="16" t="str">
        <f>IF($A239="","",IF(COUNTIF('Checkouts'!$L$3:$L$502,$A239)&gt;0,"issued","available"))</f>
        <v/>
      </c>
      <c r="N239" s="16" t="str">
        <f>IF($A239="","",IFERROR(INDEX('Checkouts'!$D$3:$D$502,MATCH($A239,'Checkouts'!$L$3:$L$502,0)),""))</f>
        <v/>
      </c>
      <c r="O239" s="13"/>
    </row>
    <row r="240" spans="1:15" x14ac:dyDescent="0.25">
      <c r="A240" s="13"/>
      <c r="B240" s="13"/>
      <c r="C240" s="13"/>
      <c r="D240" s="13"/>
      <c r="E240" s="13"/>
      <c r="F240" s="13"/>
      <c r="G240" s="14"/>
      <c r="H240" s="13"/>
      <c r="I240" s="14"/>
      <c r="J240" s="13"/>
      <c r="K240" s="15" t="str">
        <f>IF($A240="","",IF($H240&lt;&gt;"Yes","",IF($I240="","",IF($J240="","",EDATE($I240,$J240)))))</f>
        <v/>
      </c>
      <c r="L240" s="16" t="str">
        <f>IF($A240="","",IF($K240="","—",IF($K240&lt;=TODAY(),"due",IF($K240&lt;=TODAY()+30,"within 30 days","ok"))))</f>
        <v/>
      </c>
      <c r="M240" s="16" t="str">
        <f>IF($A240="","",IF(COUNTIF('Checkouts'!$L$3:$L$502,$A240)&gt;0,"issued","available"))</f>
        <v/>
      </c>
      <c r="N240" s="16" t="str">
        <f>IF($A240="","",IFERROR(INDEX('Checkouts'!$D$3:$D$502,MATCH($A240,'Checkouts'!$L$3:$L$502,0)),""))</f>
        <v/>
      </c>
      <c r="O240" s="13"/>
    </row>
    <row r="241" spans="1:15" x14ac:dyDescent="0.25">
      <c r="A241" s="13"/>
      <c r="B241" s="13"/>
      <c r="C241" s="13"/>
      <c r="D241" s="13"/>
      <c r="E241" s="13"/>
      <c r="F241" s="13"/>
      <c r="G241" s="14"/>
      <c r="H241" s="13"/>
      <c r="I241" s="14"/>
      <c r="J241" s="13"/>
      <c r="K241" s="15" t="str">
        <f>IF($A241="","",IF($H241&lt;&gt;"Yes","",IF($I241="","",IF($J241="","",EDATE($I241,$J241)))))</f>
        <v/>
      </c>
      <c r="L241" s="16" t="str">
        <f>IF($A241="","",IF($K241="","—",IF($K241&lt;=TODAY(),"due",IF($K241&lt;=TODAY()+30,"within 30 days","ok"))))</f>
        <v/>
      </c>
      <c r="M241" s="16" t="str">
        <f>IF($A241="","",IF(COUNTIF('Checkouts'!$L$3:$L$502,$A241)&gt;0,"issued","available"))</f>
        <v/>
      </c>
      <c r="N241" s="16" t="str">
        <f>IF($A241="","",IFERROR(INDEX('Checkouts'!$D$3:$D$502,MATCH($A241,'Checkouts'!$L$3:$L$502,0)),""))</f>
        <v/>
      </c>
      <c r="O241" s="13"/>
    </row>
    <row r="242" spans="1:15" x14ac:dyDescent="0.25">
      <c r="A242" s="13"/>
      <c r="B242" s="13"/>
      <c r="C242" s="13"/>
      <c r="D242" s="13"/>
      <c r="E242" s="13"/>
      <c r="F242" s="13"/>
      <c r="G242" s="14"/>
      <c r="H242" s="13"/>
      <c r="I242" s="14"/>
      <c r="J242" s="13"/>
      <c r="K242" s="15" t="str">
        <f>IF($A242="","",IF($H242&lt;&gt;"Yes","",IF($I242="","",IF($J242="","",EDATE($I242,$J242)))))</f>
        <v/>
      </c>
      <c r="L242" s="16" t="str">
        <f>IF($A242="","",IF($K242="","—",IF($K242&lt;=TODAY(),"due",IF($K242&lt;=TODAY()+30,"within 30 days","ok"))))</f>
        <v/>
      </c>
      <c r="M242" s="16" t="str">
        <f>IF($A242="","",IF(COUNTIF('Checkouts'!$L$3:$L$502,$A242)&gt;0,"issued","available"))</f>
        <v/>
      </c>
      <c r="N242" s="16" t="str">
        <f>IF($A242="","",IFERROR(INDEX('Checkouts'!$D$3:$D$502,MATCH($A242,'Checkouts'!$L$3:$L$502,0)),""))</f>
        <v/>
      </c>
      <c r="O242" s="13"/>
    </row>
    <row r="243" spans="1:15" x14ac:dyDescent="0.25">
      <c r="A243" s="13"/>
      <c r="B243" s="13"/>
      <c r="C243" s="13"/>
      <c r="D243" s="13"/>
      <c r="E243" s="13"/>
      <c r="F243" s="13"/>
      <c r="G243" s="14"/>
      <c r="H243" s="13"/>
      <c r="I243" s="14"/>
      <c r="J243" s="13"/>
      <c r="K243" s="15" t="str">
        <f>IF($A243="","",IF($H243&lt;&gt;"Yes","",IF($I243="","",IF($J243="","",EDATE($I243,$J243)))))</f>
        <v/>
      </c>
      <c r="L243" s="16" t="str">
        <f>IF($A243="","",IF($K243="","—",IF($K243&lt;=TODAY(),"due",IF($K243&lt;=TODAY()+30,"within 30 days","ok"))))</f>
        <v/>
      </c>
      <c r="M243" s="16" t="str">
        <f>IF($A243="","",IF(COUNTIF('Checkouts'!$L$3:$L$502,$A243)&gt;0,"issued","available"))</f>
        <v/>
      </c>
      <c r="N243" s="16" t="str">
        <f>IF($A243="","",IFERROR(INDEX('Checkouts'!$D$3:$D$502,MATCH($A243,'Checkouts'!$L$3:$L$502,0)),""))</f>
        <v/>
      </c>
      <c r="O243" s="13"/>
    </row>
    <row r="244" spans="1:15" x14ac:dyDescent="0.25">
      <c r="A244" s="13"/>
      <c r="B244" s="13"/>
      <c r="C244" s="13"/>
      <c r="D244" s="13"/>
      <c r="E244" s="13"/>
      <c r="F244" s="13"/>
      <c r="G244" s="14"/>
      <c r="H244" s="13"/>
      <c r="I244" s="14"/>
      <c r="J244" s="13"/>
      <c r="K244" s="15" t="str">
        <f>IF($A244="","",IF($H244&lt;&gt;"Yes","",IF($I244="","",IF($J244="","",EDATE($I244,$J244)))))</f>
        <v/>
      </c>
      <c r="L244" s="16" t="str">
        <f>IF($A244="","",IF($K244="","—",IF($K244&lt;=TODAY(),"due",IF($K244&lt;=TODAY()+30,"within 30 days","ok"))))</f>
        <v/>
      </c>
      <c r="M244" s="16" t="str">
        <f>IF($A244="","",IF(COUNTIF('Checkouts'!$L$3:$L$502,$A244)&gt;0,"issued","available"))</f>
        <v/>
      </c>
      <c r="N244" s="16" t="str">
        <f>IF($A244="","",IFERROR(INDEX('Checkouts'!$D$3:$D$502,MATCH($A244,'Checkouts'!$L$3:$L$502,0)),""))</f>
        <v/>
      </c>
      <c r="O244" s="13"/>
    </row>
    <row r="245" spans="1:15" x14ac:dyDescent="0.25">
      <c r="A245" s="13"/>
      <c r="B245" s="13"/>
      <c r="C245" s="13"/>
      <c r="D245" s="13"/>
      <c r="E245" s="13"/>
      <c r="F245" s="13"/>
      <c r="G245" s="14"/>
      <c r="H245" s="13"/>
      <c r="I245" s="14"/>
      <c r="J245" s="13"/>
      <c r="K245" s="15" t="str">
        <f>IF($A245="","",IF($H245&lt;&gt;"Yes","",IF($I245="","",IF($J245="","",EDATE($I245,$J245)))))</f>
        <v/>
      </c>
      <c r="L245" s="16" t="str">
        <f>IF($A245="","",IF($K245="","—",IF($K245&lt;=TODAY(),"due",IF($K245&lt;=TODAY()+30,"within 30 days","ok"))))</f>
        <v/>
      </c>
      <c r="M245" s="16" t="str">
        <f>IF($A245="","",IF(COUNTIF('Checkouts'!$L$3:$L$502,$A245)&gt;0,"issued","available"))</f>
        <v/>
      </c>
      <c r="N245" s="16" t="str">
        <f>IF($A245="","",IFERROR(INDEX('Checkouts'!$D$3:$D$502,MATCH($A245,'Checkouts'!$L$3:$L$502,0)),""))</f>
        <v/>
      </c>
      <c r="O245" s="13"/>
    </row>
    <row r="246" spans="1:15" x14ac:dyDescent="0.25">
      <c r="A246" s="13"/>
      <c r="B246" s="13"/>
      <c r="C246" s="13"/>
      <c r="D246" s="13"/>
      <c r="E246" s="13"/>
      <c r="F246" s="13"/>
      <c r="G246" s="14"/>
      <c r="H246" s="13"/>
      <c r="I246" s="14"/>
      <c r="J246" s="13"/>
      <c r="K246" s="15" t="str">
        <f>IF($A246="","",IF($H246&lt;&gt;"Yes","",IF($I246="","",IF($J246="","",EDATE($I246,$J246)))))</f>
        <v/>
      </c>
      <c r="L246" s="16" t="str">
        <f>IF($A246="","",IF($K246="","—",IF($K246&lt;=TODAY(),"due",IF($K246&lt;=TODAY()+30,"within 30 days","ok"))))</f>
        <v/>
      </c>
      <c r="M246" s="16" t="str">
        <f>IF($A246="","",IF(COUNTIF('Checkouts'!$L$3:$L$502,$A246)&gt;0,"issued","available"))</f>
        <v/>
      </c>
      <c r="N246" s="16" t="str">
        <f>IF($A246="","",IFERROR(INDEX('Checkouts'!$D$3:$D$502,MATCH($A246,'Checkouts'!$L$3:$L$502,0)),""))</f>
        <v/>
      </c>
      <c r="O246" s="13"/>
    </row>
    <row r="247" spans="1:15" x14ac:dyDescent="0.25">
      <c r="A247" s="13"/>
      <c r="B247" s="13"/>
      <c r="C247" s="13"/>
      <c r="D247" s="13"/>
      <c r="E247" s="13"/>
      <c r="F247" s="13"/>
      <c r="G247" s="14"/>
      <c r="H247" s="13"/>
      <c r="I247" s="14"/>
      <c r="J247" s="13"/>
      <c r="K247" s="15" t="str">
        <f>IF($A247="","",IF($H247&lt;&gt;"Yes","",IF($I247="","",IF($J247="","",EDATE($I247,$J247)))))</f>
        <v/>
      </c>
      <c r="L247" s="16" t="str">
        <f>IF($A247="","",IF($K247="","—",IF($K247&lt;=TODAY(),"due",IF($K247&lt;=TODAY()+30,"within 30 days","ok"))))</f>
        <v/>
      </c>
      <c r="M247" s="16" t="str">
        <f>IF($A247="","",IF(COUNTIF('Checkouts'!$L$3:$L$502,$A247)&gt;0,"issued","available"))</f>
        <v/>
      </c>
      <c r="N247" s="16" t="str">
        <f>IF($A247="","",IFERROR(INDEX('Checkouts'!$D$3:$D$502,MATCH($A247,'Checkouts'!$L$3:$L$502,0)),""))</f>
        <v/>
      </c>
      <c r="O247" s="13"/>
    </row>
    <row r="248" spans="1:15" x14ac:dyDescent="0.25">
      <c r="A248" s="13"/>
      <c r="B248" s="13"/>
      <c r="C248" s="13"/>
      <c r="D248" s="13"/>
      <c r="E248" s="13"/>
      <c r="F248" s="13"/>
      <c r="G248" s="14"/>
      <c r="H248" s="13"/>
      <c r="I248" s="14"/>
      <c r="J248" s="13"/>
      <c r="K248" s="15" t="str">
        <f>IF($A248="","",IF($H248&lt;&gt;"Yes","",IF($I248="","",IF($J248="","",EDATE($I248,$J248)))))</f>
        <v/>
      </c>
      <c r="L248" s="16" t="str">
        <f>IF($A248="","",IF($K248="","—",IF($K248&lt;=TODAY(),"due",IF($K248&lt;=TODAY()+30,"within 30 days","ok"))))</f>
        <v/>
      </c>
      <c r="M248" s="16" t="str">
        <f>IF($A248="","",IF(COUNTIF('Checkouts'!$L$3:$L$502,$A248)&gt;0,"issued","available"))</f>
        <v/>
      </c>
      <c r="N248" s="16" t="str">
        <f>IF($A248="","",IFERROR(INDEX('Checkouts'!$D$3:$D$502,MATCH($A248,'Checkouts'!$L$3:$L$502,0)),""))</f>
        <v/>
      </c>
      <c r="O248" s="13"/>
    </row>
    <row r="249" spans="1:15" x14ac:dyDescent="0.25">
      <c r="A249" s="13"/>
      <c r="B249" s="13"/>
      <c r="C249" s="13"/>
      <c r="D249" s="13"/>
      <c r="E249" s="13"/>
      <c r="F249" s="13"/>
      <c r="G249" s="14"/>
      <c r="H249" s="13"/>
      <c r="I249" s="14"/>
      <c r="J249" s="13"/>
      <c r="K249" s="15" t="str">
        <f>IF($A249="","",IF($H249&lt;&gt;"Yes","",IF($I249="","",IF($J249="","",EDATE($I249,$J249)))))</f>
        <v/>
      </c>
      <c r="L249" s="16" t="str">
        <f>IF($A249="","",IF($K249="","—",IF($K249&lt;=TODAY(),"due",IF($K249&lt;=TODAY()+30,"within 30 days","ok"))))</f>
        <v/>
      </c>
      <c r="M249" s="16" t="str">
        <f>IF($A249="","",IF(COUNTIF('Checkouts'!$L$3:$L$502,$A249)&gt;0,"issued","available"))</f>
        <v/>
      </c>
      <c r="N249" s="16" t="str">
        <f>IF($A249="","",IFERROR(INDEX('Checkouts'!$D$3:$D$502,MATCH($A249,'Checkouts'!$L$3:$L$502,0)),""))</f>
        <v/>
      </c>
      <c r="O249" s="13"/>
    </row>
    <row r="250" spans="1:15" x14ac:dyDescent="0.25">
      <c r="A250" s="13"/>
      <c r="B250" s="13"/>
      <c r="C250" s="13"/>
      <c r="D250" s="13"/>
      <c r="E250" s="13"/>
      <c r="F250" s="13"/>
      <c r="G250" s="14"/>
      <c r="H250" s="13"/>
      <c r="I250" s="14"/>
      <c r="J250" s="13"/>
      <c r="K250" s="15" t="str">
        <f>IF($A250="","",IF($H250&lt;&gt;"Yes","",IF($I250="","",IF($J250="","",EDATE($I250,$J250)))))</f>
        <v/>
      </c>
      <c r="L250" s="16" t="str">
        <f>IF($A250="","",IF($K250="","—",IF($K250&lt;=TODAY(),"due",IF($K250&lt;=TODAY()+30,"within 30 days","ok"))))</f>
        <v/>
      </c>
      <c r="M250" s="16" t="str">
        <f>IF($A250="","",IF(COUNTIF('Checkouts'!$L$3:$L$502,$A250)&gt;0,"issued","available"))</f>
        <v/>
      </c>
      <c r="N250" s="16" t="str">
        <f>IF($A250="","",IFERROR(INDEX('Checkouts'!$D$3:$D$502,MATCH($A250,'Checkouts'!$L$3:$L$502,0)),""))</f>
        <v/>
      </c>
      <c r="O250" s="13"/>
    </row>
    <row r="251" spans="1:15" x14ac:dyDescent="0.25">
      <c r="A251" s="13"/>
      <c r="B251" s="13"/>
      <c r="C251" s="13"/>
      <c r="D251" s="13"/>
      <c r="E251" s="13"/>
      <c r="F251" s="13"/>
      <c r="G251" s="14"/>
      <c r="H251" s="13"/>
      <c r="I251" s="14"/>
      <c r="J251" s="13"/>
      <c r="K251" s="15" t="str">
        <f>IF($A251="","",IF($H251&lt;&gt;"Yes","",IF($I251="","",IF($J251="","",EDATE($I251,$J251)))))</f>
        <v/>
      </c>
      <c r="L251" s="16" t="str">
        <f>IF($A251="","",IF($K251="","—",IF($K251&lt;=TODAY(),"due",IF($K251&lt;=TODAY()+30,"within 30 days","ok"))))</f>
        <v/>
      </c>
      <c r="M251" s="16" t="str">
        <f>IF($A251="","",IF(COUNTIF('Checkouts'!$L$3:$L$502,$A251)&gt;0,"issued","available"))</f>
        <v/>
      </c>
      <c r="N251" s="16" t="str">
        <f>IF($A251="","",IFERROR(INDEX('Checkouts'!$D$3:$D$502,MATCH($A251,'Checkouts'!$L$3:$L$502,0)),""))</f>
        <v/>
      </c>
      <c r="O251" s="13"/>
    </row>
    <row r="252" spans="1:15" x14ac:dyDescent="0.25">
      <c r="A252" s="13"/>
      <c r="B252" s="13"/>
      <c r="C252" s="13"/>
      <c r="D252" s="13"/>
      <c r="E252" s="13"/>
      <c r="F252" s="13"/>
      <c r="G252" s="14"/>
      <c r="H252" s="13"/>
      <c r="I252" s="14"/>
      <c r="J252" s="13"/>
      <c r="K252" s="15" t="str">
        <f>IF($A252="","",IF($H252&lt;&gt;"Yes","",IF($I252="","",IF($J252="","",EDATE($I252,$J252)))))</f>
        <v/>
      </c>
      <c r="L252" s="16" t="str">
        <f>IF($A252="","",IF($K252="","—",IF($K252&lt;=TODAY(),"due",IF($K252&lt;=TODAY()+30,"within 30 days","ok"))))</f>
        <v/>
      </c>
      <c r="M252" s="16" t="str">
        <f>IF($A252="","",IF(COUNTIF('Checkouts'!$L$3:$L$502,$A252)&gt;0,"issued","available"))</f>
        <v/>
      </c>
      <c r="N252" s="16" t="str">
        <f>IF($A252="","",IFERROR(INDEX('Checkouts'!$D$3:$D$502,MATCH($A252,'Checkouts'!$L$3:$L$502,0)),""))</f>
        <v/>
      </c>
      <c r="O252" s="13"/>
    </row>
    <row r="253" spans="1:15" x14ac:dyDescent="0.25">
      <c r="A253" s="13"/>
      <c r="B253" s="13"/>
      <c r="C253" s="13"/>
      <c r="D253" s="13"/>
      <c r="E253" s="13"/>
      <c r="F253" s="13"/>
      <c r="G253" s="14"/>
      <c r="H253" s="13"/>
      <c r="I253" s="14"/>
      <c r="J253" s="13"/>
      <c r="K253" s="15" t="str">
        <f>IF($A253="","",IF($H253&lt;&gt;"Yes","",IF($I253="","",IF($J253="","",EDATE($I253,$J253)))))</f>
        <v/>
      </c>
      <c r="L253" s="16" t="str">
        <f>IF($A253="","",IF($K253="","—",IF($K253&lt;=TODAY(),"due",IF($K253&lt;=TODAY()+30,"within 30 days","ok"))))</f>
        <v/>
      </c>
      <c r="M253" s="16" t="str">
        <f>IF($A253="","",IF(COUNTIF('Checkouts'!$L$3:$L$502,$A253)&gt;0,"issued","available"))</f>
        <v/>
      </c>
      <c r="N253" s="16" t="str">
        <f>IF($A253="","",IFERROR(INDEX('Checkouts'!$D$3:$D$502,MATCH($A253,'Checkouts'!$L$3:$L$502,0)),""))</f>
        <v/>
      </c>
      <c r="O253" s="13"/>
    </row>
    <row r="254" spans="1:15" x14ac:dyDescent="0.25">
      <c r="A254" s="13"/>
      <c r="B254" s="13"/>
      <c r="C254" s="13"/>
      <c r="D254" s="13"/>
      <c r="E254" s="13"/>
      <c r="F254" s="13"/>
      <c r="G254" s="14"/>
      <c r="H254" s="13"/>
      <c r="I254" s="14"/>
      <c r="J254" s="13"/>
      <c r="K254" s="15" t="str">
        <f>IF($A254="","",IF($H254&lt;&gt;"Yes","",IF($I254="","",IF($J254="","",EDATE($I254,$J254)))))</f>
        <v/>
      </c>
      <c r="L254" s="16" t="str">
        <f>IF($A254="","",IF($K254="","—",IF($K254&lt;=TODAY(),"due",IF($K254&lt;=TODAY()+30,"within 30 days","ok"))))</f>
        <v/>
      </c>
      <c r="M254" s="16" t="str">
        <f>IF($A254="","",IF(COUNTIF('Checkouts'!$L$3:$L$502,$A254)&gt;0,"issued","available"))</f>
        <v/>
      </c>
      <c r="N254" s="16" t="str">
        <f>IF($A254="","",IFERROR(INDEX('Checkouts'!$D$3:$D$502,MATCH($A254,'Checkouts'!$L$3:$L$502,0)),""))</f>
        <v/>
      </c>
      <c r="O254" s="13"/>
    </row>
    <row r="255" spans="1:15" x14ac:dyDescent="0.25">
      <c r="A255" s="13"/>
      <c r="B255" s="13"/>
      <c r="C255" s="13"/>
      <c r="D255" s="13"/>
      <c r="E255" s="13"/>
      <c r="F255" s="13"/>
      <c r="G255" s="14"/>
      <c r="H255" s="13"/>
      <c r="I255" s="14"/>
      <c r="J255" s="13"/>
      <c r="K255" s="15" t="str">
        <f>IF($A255="","",IF($H255&lt;&gt;"Yes","",IF($I255="","",IF($J255="","",EDATE($I255,$J255)))))</f>
        <v/>
      </c>
      <c r="L255" s="16" t="str">
        <f>IF($A255="","",IF($K255="","—",IF($K255&lt;=TODAY(),"due",IF($K255&lt;=TODAY()+30,"within 30 days","ok"))))</f>
        <v/>
      </c>
      <c r="M255" s="16" t="str">
        <f>IF($A255="","",IF(COUNTIF('Checkouts'!$L$3:$L$502,$A255)&gt;0,"issued","available"))</f>
        <v/>
      </c>
      <c r="N255" s="16" t="str">
        <f>IF($A255="","",IFERROR(INDEX('Checkouts'!$D$3:$D$502,MATCH($A255,'Checkouts'!$L$3:$L$502,0)),""))</f>
        <v/>
      </c>
      <c r="O255" s="13"/>
    </row>
    <row r="256" spans="1:15" x14ac:dyDescent="0.25">
      <c r="A256" s="13"/>
      <c r="B256" s="13"/>
      <c r="C256" s="13"/>
      <c r="D256" s="13"/>
      <c r="E256" s="13"/>
      <c r="F256" s="13"/>
      <c r="G256" s="14"/>
      <c r="H256" s="13"/>
      <c r="I256" s="14"/>
      <c r="J256" s="13"/>
      <c r="K256" s="15" t="str">
        <f>IF($A256="","",IF($H256&lt;&gt;"Yes","",IF($I256="","",IF($J256="","",EDATE($I256,$J256)))))</f>
        <v/>
      </c>
      <c r="L256" s="16" t="str">
        <f>IF($A256="","",IF($K256="","—",IF($K256&lt;=TODAY(),"due",IF($K256&lt;=TODAY()+30,"within 30 days","ok"))))</f>
        <v/>
      </c>
      <c r="M256" s="16" t="str">
        <f>IF($A256="","",IF(COUNTIF('Checkouts'!$L$3:$L$502,$A256)&gt;0,"issued","available"))</f>
        <v/>
      </c>
      <c r="N256" s="16" t="str">
        <f>IF($A256="","",IFERROR(INDEX('Checkouts'!$D$3:$D$502,MATCH($A256,'Checkouts'!$L$3:$L$502,0)),""))</f>
        <v/>
      </c>
      <c r="O256" s="13"/>
    </row>
    <row r="257" spans="1:15" x14ac:dyDescent="0.25">
      <c r="A257" s="13"/>
      <c r="B257" s="13"/>
      <c r="C257" s="13"/>
      <c r="D257" s="13"/>
      <c r="E257" s="13"/>
      <c r="F257" s="13"/>
      <c r="G257" s="14"/>
      <c r="H257" s="13"/>
      <c r="I257" s="14"/>
      <c r="J257" s="13"/>
      <c r="K257" s="15" t="str">
        <f>IF($A257="","",IF($H257&lt;&gt;"Yes","",IF($I257="","",IF($J257="","",EDATE($I257,$J257)))))</f>
        <v/>
      </c>
      <c r="L257" s="16" t="str">
        <f>IF($A257="","",IF($K257="","—",IF($K257&lt;=TODAY(),"due",IF($K257&lt;=TODAY()+30,"within 30 days","ok"))))</f>
        <v/>
      </c>
      <c r="M257" s="16" t="str">
        <f>IF($A257="","",IF(COUNTIF('Checkouts'!$L$3:$L$502,$A257)&gt;0,"issued","available"))</f>
        <v/>
      </c>
      <c r="N257" s="16" t="str">
        <f>IF($A257="","",IFERROR(INDEX('Checkouts'!$D$3:$D$502,MATCH($A257,'Checkouts'!$L$3:$L$502,0)),""))</f>
        <v/>
      </c>
      <c r="O257" s="13"/>
    </row>
    <row r="258" spans="1:15" x14ac:dyDescent="0.25">
      <c r="A258" s="13"/>
      <c r="B258" s="13"/>
      <c r="C258" s="13"/>
      <c r="D258" s="13"/>
      <c r="E258" s="13"/>
      <c r="F258" s="13"/>
      <c r="G258" s="14"/>
      <c r="H258" s="13"/>
      <c r="I258" s="14"/>
      <c r="J258" s="13"/>
      <c r="K258" s="15" t="str">
        <f>IF($A258="","",IF($H258&lt;&gt;"Yes","",IF($I258="","",IF($J258="","",EDATE($I258,$J258)))))</f>
        <v/>
      </c>
      <c r="L258" s="16" t="str">
        <f>IF($A258="","",IF($K258="","—",IF($K258&lt;=TODAY(),"due",IF($K258&lt;=TODAY()+30,"within 30 days","ok"))))</f>
        <v/>
      </c>
      <c r="M258" s="16" t="str">
        <f>IF($A258="","",IF(COUNTIF('Checkouts'!$L$3:$L$502,$A258)&gt;0,"issued","available"))</f>
        <v/>
      </c>
      <c r="N258" s="16" t="str">
        <f>IF($A258="","",IFERROR(INDEX('Checkouts'!$D$3:$D$502,MATCH($A258,'Checkouts'!$L$3:$L$502,0)),""))</f>
        <v/>
      </c>
      <c r="O258" s="13"/>
    </row>
    <row r="259" spans="1:15" x14ac:dyDescent="0.25">
      <c r="A259" s="13"/>
      <c r="B259" s="13"/>
      <c r="C259" s="13"/>
      <c r="D259" s="13"/>
      <c r="E259" s="13"/>
      <c r="F259" s="13"/>
      <c r="G259" s="14"/>
      <c r="H259" s="13"/>
      <c r="I259" s="14"/>
      <c r="J259" s="13"/>
      <c r="K259" s="15" t="str">
        <f>IF($A259="","",IF($H259&lt;&gt;"Yes","",IF($I259="","",IF($J259="","",EDATE($I259,$J259)))))</f>
        <v/>
      </c>
      <c r="L259" s="16" t="str">
        <f>IF($A259="","",IF($K259="","—",IF($K259&lt;=TODAY(),"due",IF($K259&lt;=TODAY()+30,"within 30 days","ok"))))</f>
        <v/>
      </c>
      <c r="M259" s="16" t="str">
        <f>IF($A259="","",IF(COUNTIF('Checkouts'!$L$3:$L$502,$A259)&gt;0,"issued","available"))</f>
        <v/>
      </c>
      <c r="N259" s="16" t="str">
        <f>IF($A259="","",IFERROR(INDEX('Checkouts'!$D$3:$D$502,MATCH($A259,'Checkouts'!$L$3:$L$502,0)),""))</f>
        <v/>
      </c>
      <c r="O259" s="13"/>
    </row>
    <row r="260" spans="1:15" x14ac:dyDescent="0.25">
      <c r="A260" s="13"/>
      <c r="B260" s="13"/>
      <c r="C260" s="13"/>
      <c r="D260" s="13"/>
      <c r="E260" s="13"/>
      <c r="F260" s="13"/>
      <c r="G260" s="14"/>
      <c r="H260" s="13"/>
      <c r="I260" s="14"/>
      <c r="J260" s="13"/>
      <c r="K260" s="15" t="str">
        <f>IF($A260="","",IF($H260&lt;&gt;"Yes","",IF($I260="","",IF($J260="","",EDATE($I260,$J260)))))</f>
        <v/>
      </c>
      <c r="L260" s="16" t="str">
        <f>IF($A260="","",IF($K260="","—",IF($K260&lt;=TODAY(),"due",IF($K260&lt;=TODAY()+30,"within 30 days","ok"))))</f>
        <v/>
      </c>
      <c r="M260" s="16" t="str">
        <f>IF($A260="","",IF(COUNTIF('Checkouts'!$L$3:$L$502,$A260)&gt;0,"issued","available"))</f>
        <v/>
      </c>
      <c r="N260" s="16" t="str">
        <f>IF($A260="","",IFERROR(INDEX('Checkouts'!$D$3:$D$502,MATCH($A260,'Checkouts'!$L$3:$L$502,0)),""))</f>
        <v/>
      </c>
      <c r="O260" s="13"/>
    </row>
    <row r="261" spans="1:15" x14ac:dyDescent="0.25">
      <c r="A261" s="13"/>
      <c r="B261" s="13"/>
      <c r="C261" s="13"/>
      <c r="D261" s="13"/>
      <c r="E261" s="13"/>
      <c r="F261" s="13"/>
      <c r="G261" s="14"/>
      <c r="H261" s="13"/>
      <c r="I261" s="14"/>
      <c r="J261" s="13"/>
      <c r="K261" s="15" t="str">
        <f>IF($A261="","",IF($H261&lt;&gt;"Yes","",IF($I261="","",IF($J261="","",EDATE($I261,$J261)))))</f>
        <v/>
      </c>
      <c r="L261" s="16" t="str">
        <f>IF($A261="","",IF($K261="","—",IF($K261&lt;=TODAY(),"due",IF($K261&lt;=TODAY()+30,"within 30 days","ok"))))</f>
        <v/>
      </c>
      <c r="M261" s="16" t="str">
        <f>IF($A261="","",IF(COUNTIF('Checkouts'!$L$3:$L$502,$A261)&gt;0,"issued","available"))</f>
        <v/>
      </c>
      <c r="N261" s="16" t="str">
        <f>IF($A261="","",IFERROR(INDEX('Checkouts'!$D$3:$D$502,MATCH($A261,'Checkouts'!$L$3:$L$502,0)),""))</f>
        <v/>
      </c>
      <c r="O261" s="13"/>
    </row>
    <row r="262" spans="1:15" x14ac:dyDescent="0.25">
      <c r="A262" s="13"/>
      <c r="B262" s="13"/>
      <c r="C262" s="13"/>
      <c r="D262" s="13"/>
      <c r="E262" s="13"/>
      <c r="F262" s="13"/>
      <c r="G262" s="14"/>
      <c r="H262" s="13"/>
      <c r="I262" s="14"/>
      <c r="J262" s="13"/>
      <c r="K262" s="15" t="str">
        <f>IF($A262="","",IF($H262&lt;&gt;"Yes","",IF($I262="","",IF($J262="","",EDATE($I262,$J262)))))</f>
        <v/>
      </c>
      <c r="L262" s="16" t="str">
        <f>IF($A262="","",IF($K262="","—",IF($K262&lt;=TODAY(),"due",IF($K262&lt;=TODAY()+30,"within 30 days","ok"))))</f>
        <v/>
      </c>
      <c r="M262" s="16" t="str">
        <f>IF($A262="","",IF(COUNTIF('Checkouts'!$L$3:$L$502,$A262)&gt;0,"issued","available"))</f>
        <v/>
      </c>
      <c r="N262" s="16" t="str">
        <f>IF($A262="","",IFERROR(INDEX('Checkouts'!$D$3:$D$502,MATCH($A262,'Checkouts'!$L$3:$L$502,0)),""))</f>
        <v/>
      </c>
      <c r="O262" s="13"/>
    </row>
    <row r="263" spans="1:15" x14ac:dyDescent="0.25">
      <c r="A263" s="13"/>
      <c r="B263" s="13"/>
      <c r="C263" s="13"/>
      <c r="D263" s="13"/>
      <c r="E263" s="13"/>
      <c r="F263" s="13"/>
      <c r="G263" s="14"/>
      <c r="H263" s="13"/>
      <c r="I263" s="14"/>
      <c r="J263" s="13"/>
      <c r="K263" s="15" t="str">
        <f>IF($A263="","",IF($H263&lt;&gt;"Yes","",IF($I263="","",IF($J263="","",EDATE($I263,$J263)))))</f>
        <v/>
      </c>
      <c r="L263" s="16" t="str">
        <f>IF($A263="","",IF($K263="","—",IF($K263&lt;=TODAY(),"due",IF($K263&lt;=TODAY()+30,"within 30 days","ok"))))</f>
        <v/>
      </c>
      <c r="M263" s="16" t="str">
        <f>IF($A263="","",IF(COUNTIF('Checkouts'!$L$3:$L$502,$A263)&gt;0,"issued","available"))</f>
        <v/>
      </c>
      <c r="N263" s="16" t="str">
        <f>IF($A263="","",IFERROR(INDEX('Checkouts'!$D$3:$D$502,MATCH($A263,'Checkouts'!$L$3:$L$502,0)),""))</f>
        <v/>
      </c>
      <c r="O263" s="13"/>
    </row>
    <row r="264" spans="1:15" x14ac:dyDescent="0.25">
      <c r="A264" s="13"/>
      <c r="B264" s="13"/>
      <c r="C264" s="13"/>
      <c r="D264" s="13"/>
      <c r="E264" s="13"/>
      <c r="F264" s="13"/>
      <c r="G264" s="14"/>
      <c r="H264" s="13"/>
      <c r="I264" s="14"/>
      <c r="J264" s="13"/>
      <c r="K264" s="15" t="str">
        <f>IF($A264="","",IF($H264&lt;&gt;"Yes","",IF($I264="","",IF($J264="","",EDATE($I264,$J264)))))</f>
        <v/>
      </c>
      <c r="L264" s="16" t="str">
        <f>IF($A264="","",IF($K264="","—",IF($K264&lt;=TODAY(),"due",IF($K264&lt;=TODAY()+30,"within 30 days","ok"))))</f>
        <v/>
      </c>
      <c r="M264" s="16" t="str">
        <f>IF($A264="","",IF(COUNTIF('Checkouts'!$L$3:$L$502,$A264)&gt;0,"issued","available"))</f>
        <v/>
      </c>
      <c r="N264" s="16" t="str">
        <f>IF($A264="","",IFERROR(INDEX('Checkouts'!$D$3:$D$502,MATCH($A264,'Checkouts'!$L$3:$L$502,0)),""))</f>
        <v/>
      </c>
      <c r="O264" s="13"/>
    </row>
    <row r="265" spans="1:15" x14ac:dyDescent="0.25">
      <c r="A265" s="13"/>
      <c r="B265" s="13"/>
      <c r="C265" s="13"/>
      <c r="D265" s="13"/>
      <c r="E265" s="13"/>
      <c r="F265" s="13"/>
      <c r="G265" s="14"/>
      <c r="H265" s="13"/>
      <c r="I265" s="14"/>
      <c r="J265" s="13"/>
      <c r="K265" s="15" t="str">
        <f>IF($A265="","",IF($H265&lt;&gt;"Yes","",IF($I265="","",IF($J265="","",EDATE($I265,$J265)))))</f>
        <v/>
      </c>
      <c r="L265" s="16" t="str">
        <f>IF($A265="","",IF($K265="","—",IF($K265&lt;=TODAY(),"due",IF($K265&lt;=TODAY()+30,"within 30 days","ok"))))</f>
        <v/>
      </c>
      <c r="M265" s="16" t="str">
        <f>IF($A265="","",IF(COUNTIF('Checkouts'!$L$3:$L$502,$A265)&gt;0,"issued","available"))</f>
        <v/>
      </c>
      <c r="N265" s="16" t="str">
        <f>IF($A265="","",IFERROR(INDEX('Checkouts'!$D$3:$D$502,MATCH($A265,'Checkouts'!$L$3:$L$502,0)),""))</f>
        <v/>
      </c>
      <c r="O265" s="13"/>
    </row>
    <row r="266" spans="1:15" x14ac:dyDescent="0.25">
      <c r="A266" s="13"/>
      <c r="B266" s="13"/>
      <c r="C266" s="13"/>
      <c r="D266" s="13"/>
      <c r="E266" s="13"/>
      <c r="F266" s="13"/>
      <c r="G266" s="14"/>
      <c r="H266" s="13"/>
      <c r="I266" s="14"/>
      <c r="J266" s="13"/>
      <c r="K266" s="15" t="str">
        <f>IF($A266="","",IF($H266&lt;&gt;"Yes","",IF($I266="","",IF($J266="","",EDATE($I266,$J266)))))</f>
        <v/>
      </c>
      <c r="L266" s="16" t="str">
        <f>IF($A266="","",IF($K266="","—",IF($K266&lt;=TODAY(),"due",IF($K266&lt;=TODAY()+30,"within 30 days","ok"))))</f>
        <v/>
      </c>
      <c r="M266" s="16" t="str">
        <f>IF($A266="","",IF(COUNTIF('Checkouts'!$L$3:$L$502,$A266)&gt;0,"issued","available"))</f>
        <v/>
      </c>
      <c r="N266" s="16" t="str">
        <f>IF($A266="","",IFERROR(INDEX('Checkouts'!$D$3:$D$502,MATCH($A266,'Checkouts'!$L$3:$L$502,0)),""))</f>
        <v/>
      </c>
      <c r="O266" s="13"/>
    </row>
    <row r="267" spans="1:15" x14ac:dyDescent="0.25">
      <c r="A267" s="13"/>
      <c r="B267" s="13"/>
      <c r="C267" s="13"/>
      <c r="D267" s="13"/>
      <c r="E267" s="13"/>
      <c r="F267" s="13"/>
      <c r="G267" s="14"/>
      <c r="H267" s="13"/>
      <c r="I267" s="14"/>
      <c r="J267" s="13"/>
      <c r="K267" s="15" t="str">
        <f>IF($A267="","",IF($H267&lt;&gt;"Yes","",IF($I267="","",IF($J267="","",EDATE($I267,$J267)))))</f>
        <v/>
      </c>
      <c r="L267" s="16" t="str">
        <f>IF($A267="","",IF($K267="","—",IF($K267&lt;=TODAY(),"due",IF($K267&lt;=TODAY()+30,"within 30 days","ok"))))</f>
        <v/>
      </c>
      <c r="M267" s="16" t="str">
        <f>IF($A267="","",IF(COUNTIF('Checkouts'!$L$3:$L$502,$A267)&gt;0,"issued","available"))</f>
        <v/>
      </c>
      <c r="N267" s="16" t="str">
        <f>IF($A267="","",IFERROR(INDEX('Checkouts'!$D$3:$D$502,MATCH($A267,'Checkouts'!$L$3:$L$502,0)),""))</f>
        <v/>
      </c>
      <c r="O267" s="13"/>
    </row>
    <row r="268" spans="1:15" x14ac:dyDescent="0.25">
      <c r="A268" s="13"/>
      <c r="B268" s="13"/>
      <c r="C268" s="13"/>
      <c r="D268" s="13"/>
      <c r="E268" s="13"/>
      <c r="F268" s="13"/>
      <c r="G268" s="14"/>
      <c r="H268" s="13"/>
      <c r="I268" s="14"/>
      <c r="J268" s="13"/>
      <c r="K268" s="15" t="str">
        <f>IF($A268="","",IF($H268&lt;&gt;"Yes","",IF($I268="","",IF($J268="","",EDATE($I268,$J268)))))</f>
        <v/>
      </c>
      <c r="L268" s="16" t="str">
        <f>IF($A268="","",IF($K268="","—",IF($K268&lt;=TODAY(),"due",IF($K268&lt;=TODAY()+30,"within 30 days","ok"))))</f>
        <v/>
      </c>
      <c r="M268" s="16" t="str">
        <f>IF($A268="","",IF(COUNTIF('Checkouts'!$L$3:$L$502,$A268)&gt;0,"issued","available"))</f>
        <v/>
      </c>
      <c r="N268" s="16" t="str">
        <f>IF($A268="","",IFERROR(INDEX('Checkouts'!$D$3:$D$502,MATCH($A268,'Checkouts'!$L$3:$L$502,0)),""))</f>
        <v/>
      </c>
      <c r="O268" s="13"/>
    </row>
    <row r="269" spans="1:15" x14ac:dyDescent="0.25">
      <c r="A269" s="13"/>
      <c r="B269" s="13"/>
      <c r="C269" s="13"/>
      <c r="D269" s="13"/>
      <c r="E269" s="13"/>
      <c r="F269" s="13"/>
      <c r="G269" s="14"/>
      <c r="H269" s="13"/>
      <c r="I269" s="14"/>
      <c r="J269" s="13"/>
      <c r="K269" s="15" t="str">
        <f>IF($A269="","",IF($H269&lt;&gt;"Yes","",IF($I269="","",IF($J269="","",EDATE($I269,$J269)))))</f>
        <v/>
      </c>
      <c r="L269" s="16" t="str">
        <f>IF($A269="","",IF($K269="","—",IF($K269&lt;=TODAY(),"due",IF($K269&lt;=TODAY()+30,"within 30 days","ok"))))</f>
        <v/>
      </c>
      <c r="M269" s="16" t="str">
        <f>IF($A269="","",IF(COUNTIF('Checkouts'!$L$3:$L$502,$A269)&gt;0,"issued","available"))</f>
        <v/>
      </c>
      <c r="N269" s="16" t="str">
        <f>IF($A269="","",IFERROR(INDEX('Checkouts'!$D$3:$D$502,MATCH($A269,'Checkouts'!$L$3:$L$502,0)),""))</f>
        <v/>
      </c>
      <c r="O269" s="13"/>
    </row>
    <row r="270" spans="1:15" x14ac:dyDescent="0.25">
      <c r="A270" s="13"/>
      <c r="B270" s="13"/>
      <c r="C270" s="13"/>
      <c r="D270" s="13"/>
      <c r="E270" s="13"/>
      <c r="F270" s="13"/>
      <c r="G270" s="14"/>
      <c r="H270" s="13"/>
      <c r="I270" s="14"/>
      <c r="J270" s="13"/>
      <c r="K270" s="15" t="str">
        <f>IF($A270="","",IF($H270&lt;&gt;"Yes","",IF($I270="","",IF($J270="","",EDATE($I270,$J270)))))</f>
        <v/>
      </c>
      <c r="L270" s="16" t="str">
        <f>IF($A270="","",IF($K270="","—",IF($K270&lt;=TODAY(),"due",IF($K270&lt;=TODAY()+30,"within 30 days","ok"))))</f>
        <v/>
      </c>
      <c r="M270" s="16" t="str">
        <f>IF($A270="","",IF(COUNTIF('Checkouts'!$L$3:$L$502,$A270)&gt;0,"issued","available"))</f>
        <v/>
      </c>
      <c r="N270" s="16" t="str">
        <f>IF($A270="","",IFERROR(INDEX('Checkouts'!$D$3:$D$502,MATCH($A270,'Checkouts'!$L$3:$L$502,0)),""))</f>
        <v/>
      </c>
      <c r="O270" s="13"/>
    </row>
    <row r="271" spans="1:15" x14ac:dyDescent="0.25">
      <c r="A271" s="13"/>
      <c r="B271" s="13"/>
      <c r="C271" s="13"/>
      <c r="D271" s="13"/>
      <c r="E271" s="13"/>
      <c r="F271" s="13"/>
      <c r="G271" s="14"/>
      <c r="H271" s="13"/>
      <c r="I271" s="14"/>
      <c r="J271" s="13"/>
      <c r="K271" s="15" t="str">
        <f>IF($A271="","",IF($H271&lt;&gt;"Yes","",IF($I271="","",IF($J271="","",EDATE($I271,$J271)))))</f>
        <v/>
      </c>
      <c r="L271" s="16" t="str">
        <f>IF($A271="","",IF($K271="","—",IF($K271&lt;=TODAY(),"due",IF($K271&lt;=TODAY()+30,"within 30 days","ok"))))</f>
        <v/>
      </c>
      <c r="M271" s="16" t="str">
        <f>IF($A271="","",IF(COUNTIF('Checkouts'!$L$3:$L$502,$A271)&gt;0,"issued","available"))</f>
        <v/>
      </c>
      <c r="N271" s="16" t="str">
        <f>IF($A271="","",IFERROR(INDEX('Checkouts'!$D$3:$D$502,MATCH($A271,'Checkouts'!$L$3:$L$502,0)),""))</f>
        <v/>
      </c>
      <c r="O271" s="13"/>
    </row>
    <row r="272" spans="1:15" x14ac:dyDescent="0.25">
      <c r="A272" s="13"/>
      <c r="B272" s="13"/>
      <c r="C272" s="13"/>
      <c r="D272" s="13"/>
      <c r="E272" s="13"/>
      <c r="F272" s="13"/>
      <c r="G272" s="14"/>
      <c r="H272" s="13"/>
      <c r="I272" s="14"/>
      <c r="J272" s="13"/>
      <c r="K272" s="15" t="str">
        <f>IF($A272="","",IF($H272&lt;&gt;"Yes","",IF($I272="","",IF($J272="","",EDATE($I272,$J272)))))</f>
        <v/>
      </c>
      <c r="L272" s="16" t="str">
        <f>IF($A272="","",IF($K272="","—",IF($K272&lt;=TODAY(),"due",IF($K272&lt;=TODAY()+30,"within 30 days","ok"))))</f>
        <v/>
      </c>
      <c r="M272" s="16" t="str">
        <f>IF($A272="","",IF(COUNTIF('Checkouts'!$L$3:$L$502,$A272)&gt;0,"issued","available"))</f>
        <v/>
      </c>
      <c r="N272" s="16" t="str">
        <f>IF($A272="","",IFERROR(INDEX('Checkouts'!$D$3:$D$502,MATCH($A272,'Checkouts'!$L$3:$L$502,0)),""))</f>
        <v/>
      </c>
      <c r="O272" s="13"/>
    </row>
    <row r="273" spans="1:15" x14ac:dyDescent="0.25">
      <c r="A273" s="13"/>
      <c r="B273" s="13"/>
      <c r="C273" s="13"/>
      <c r="D273" s="13"/>
      <c r="E273" s="13"/>
      <c r="F273" s="13"/>
      <c r="G273" s="14"/>
      <c r="H273" s="13"/>
      <c r="I273" s="14"/>
      <c r="J273" s="13"/>
      <c r="K273" s="15" t="str">
        <f>IF($A273="","",IF($H273&lt;&gt;"Yes","",IF($I273="","",IF($J273="","",EDATE($I273,$J273)))))</f>
        <v/>
      </c>
      <c r="L273" s="16" t="str">
        <f>IF($A273="","",IF($K273="","—",IF($K273&lt;=TODAY(),"due",IF($K273&lt;=TODAY()+30,"within 30 days","ok"))))</f>
        <v/>
      </c>
      <c r="M273" s="16" t="str">
        <f>IF($A273="","",IF(COUNTIF('Checkouts'!$L$3:$L$502,$A273)&gt;0,"issued","available"))</f>
        <v/>
      </c>
      <c r="N273" s="16" t="str">
        <f>IF($A273="","",IFERROR(INDEX('Checkouts'!$D$3:$D$502,MATCH($A273,'Checkouts'!$L$3:$L$502,0)),""))</f>
        <v/>
      </c>
      <c r="O273" s="13"/>
    </row>
    <row r="274" spans="1:15" x14ac:dyDescent="0.25">
      <c r="A274" s="13"/>
      <c r="B274" s="13"/>
      <c r="C274" s="13"/>
      <c r="D274" s="13"/>
      <c r="E274" s="13"/>
      <c r="F274" s="13"/>
      <c r="G274" s="14"/>
      <c r="H274" s="13"/>
      <c r="I274" s="14"/>
      <c r="J274" s="13"/>
      <c r="K274" s="15" t="str">
        <f>IF($A274="","",IF($H274&lt;&gt;"Yes","",IF($I274="","",IF($J274="","",EDATE($I274,$J274)))))</f>
        <v/>
      </c>
      <c r="L274" s="16" t="str">
        <f>IF($A274="","",IF($K274="","—",IF($K274&lt;=TODAY(),"due",IF($K274&lt;=TODAY()+30,"within 30 days","ok"))))</f>
        <v/>
      </c>
      <c r="M274" s="16" t="str">
        <f>IF($A274="","",IF(COUNTIF('Checkouts'!$L$3:$L$502,$A274)&gt;0,"issued","available"))</f>
        <v/>
      </c>
      <c r="N274" s="16" t="str">
        <f>IF($A274="","",IFERROR(INDEX('Checkouts'!$D$3:$D$502,MATCH($A274,'Checkouts'!$L$3:$L$502,0)),""))</f>
        <v/>
      </c>
      <c r="O274" s="13"/>
    </row>
    <row r="275" spans="1:15" x14ac:dyDescent="0.25">
      <c r="A275" s="13"/>
      <c r="B275" s="13"/>
      <c r="C275" s="13"/>
      <c r="D275" s="13"/>
      <c r="E275" s="13"/>
      <c r="F275" s="13"/>
      <c r="G275" s="14"/>
      <c r="H275" s="13"/>
      <c r="I275" s="14"/>
      <c r="J275" s="13"/>
      <c r="K275" s="15" t="str">
        <f>IF($A275="","",IF($H275&lt;&gt;"Yes","",IF($I275="","",IF($J275="","",EDATE($I275,$J275)))))</f>
        <v/>
      </c>
      <c r="L275" s="16" t="str">
        <f>IF($A275="","",IF($K275="","—",IF($K275&lt;=TODAY(),"due",IF($K275&lt;=TODAY()+30,"within 30 days","ok"))))</f>
        <v/>
      </c>
      <c r="M275" s="16" t="str">
        <f>IF($A275="","",IF(COUNTIF('Checkouts'!$L$3:$L$502,$A275)&gt;0,"issued","available"))</f>
        <v/>
      </c>
      <c r="N275" s="16" t="str">
        <f>IF($A275="","",IFERROR(INDEX('Checkouts'!$D$3:$D$502,MATCH($A275,'Checkouts'!$L$3:$L$502,0)),""))</f>
        <v/>
      </c>
      <c r="O275" s="13"/>
    </row>
    <row r="276" spans="1:15" x14ac:dyDescent="0.25">
      <c r="A276" s="13"/>
      <c r="B276" s="13"/>
      <c r="C276" s="13"/>
      <c r="D276" s="13"/>
      <c r="E276" s="13"/>
      <c r="F276" s="13"/>
      <c r="G276" s="14"/>
      <c r="H276" s="13"/>
      <c r="I276" s="14"/>
      <c r="J276" s="13"/>
      <c r="K276" s="15" t="str">
        <f>IF($A276="","",IF($H276&lt;&gt;"Yes","",IF($I276="","",IF($J276="","",EDATE($I276,$J276)))))</f>
        <v/>
      </c>
      <c r="L276" s="16" t="str">
        <f>IF($A276="","",IF($K276="","—",IF($K276&lt;=TODAY(),"due",IF($K276&lt;=TODAY()+30,"within 30 days","ok"))))</f>
        <v/>
      </c>
      <c r="M276" s="16" t="str">
        <f>IF($A276="","",IF(COUNTIF('Checkouts'!$L$3:$L$502,$A276)&gt;0,"issued","available"))</f>
        <v/>
      </c>
      <c r="N276" s="16" t="str">
        <f>IF($A276="","",IFERROR(INDEX('Checkouts'!$D$3:$D$502,MATCH($A276,'Checkouts'!$L$3:$L$502,0)),""))</f>
        <v/>
      </c>
      <c r="O276" s="13"/>
    </row>
    <row r="277" spans="1:15" x14ac:dyDescent="0.25">
      <c r="A277" s="13"/>
      <c r="B277" s="13"/>
      <c r="C277" s="13"/>
      <c r="D277" s="13"/>
      <c r="E277" s="13"/>
      <c r="F277" s="13"/>
      <c r="G277" s="14"/>
      <c r="H277" s="13"/>
      <c r="I277" s="14"/>
      <c r="J277" s="13"/>
      <c r="K277" s="15" t="str">
        <f>IF($A277="","",IF($H277&lt;&gt;"Yes","",IF($I277="","",IF($J277="","",EDATE($I277,$J277)))))</f>
        <v/>
      </c>
      <c r="L277" s="16" t="str">
        <f>IF($A277="","",IF($K277="","—",IF($K277&lt;=TODAY(),"due",IF($K277&lt;=TODAY()+30,"within 30 days","ok"))))</f>
        <v/>
      </c>
      <c r="M277" s="16" t="str">
        <f>IF($A277="","",IF(COUNTIF('Checkouts'!$L$3:$L$502,$A277)&gt;0,"issued","available"))</f>
        <v/>
      </c>
      <c r="N277" s="16" t="str">
        <f>IF($A277="","",IFERROR(INDEX('Checkouts'!$D$3:$D$502,MATCH($A277,'Checkouts'!$L$3:$L$502,0)),""))</f>
        <v/>
      </c>
      <c r="O277" s="13"/>
    </row>
    <row r="278" spans="1:15" x14ac:dyDescent="0.25">
      <c r="A278" s="13"/>
      <c r="B278" s="13"/>
      <c r="C278" s="13"/>
      <c r="D278" s="13"/>
      <c r="E278" s="13"/>
      <c r="F278" s="13"/>
      <c r="G278" s="14"/>
      <c r="H278" s="13"/>
      <c r="I278" s="14"/>
      <c r="J278" s="13"/>
      <c r="K278" s="15" t="str">
        <f>IF($A278="","",IF($H278&lt;&gt;"Yes","",IF($I278="","",IF($J278="","",EDATE($I278,$J278)))))</f>
        <v/>
      </c>
      <c r="L278" s="16" t="str">
        <f>IF($A278="","",IF($K278="","—",IF($K278&lt;=TODAY(),"due",IF($K278&lt;=TODAY()+30,"within 30 days","ok"))))</f>
        <v/>
      </c>
      <c r="M278" s="16" t="str">
        <f>IF($A278="","",IF(COUNTIF('Checkouts'!$L$3:$L$502,$A278)&gt;0,"issued","available"))</f>
        <v/>
      </c>
      <c r="N278" s="16" t="str">
        <f>IF($A278="","",IFERROR(INDEX('Checkouts'!$D$3:$D$502,MATCH($A278,'Checkouts'!$L$3:$L$502,0)),""))</f>
        <v/>
      </c>
      <c r="O278" s="13"/>
    </row>
    <row r="279" spans="1:15" x14ac:dyDescent="0.25">
      <c r="A279" s="13"/>
      <c r="B279" s="13"/>
      <c r="C279" s="13"/>
      <c r="D279" s="13"/>
      <c r="E279" s="13"/>
      <c r="F279" s="13"/>
      <c r="G279" s="14"/>
      <c r="H279" s="13"/>
      <c r="I279" s="14"/>
      <c r="J279" s="13"/>
      <c r="K279" s="15" t="str">
        <f>IF($A279="","",IF($H279&lt;&gt;"Yes","",IF($I279="","",IF($J279="","",EDATE($I279,$J279)))))</f>
        <v/>
      </c>
      <c r="L279" s="16" t="str">
        <f>IF($A279="","",IF($K279="","—",IF($K279&lt;=TODAY(),"due",IF($K279&lt;=TODAY()+30,"within 30 days","ok"))))</f>
        <v/>
      </c>
      <c r="M279" s="16" t="str">
        <f>IF($A279="","",IF(COUNTIF('Checkouts'!$L$3:$L$502,$A279)&gt;0,"issued","available"))</f>
        <v/>
      </c>
      <c r="N279" s="16" t="str">
        <f>IF($A279="","",IFERROR(INDEX('Checkouts'!$D$3:$D$502,MATCH($A279,'Checkouts'!$L$3:$L$502,0)),""))</f>
        <v/>
      </c>
      <c r="O279" s="13"/>
    </row>
    <row r="280" spans="1:15" x14ac:dyDescent="0.25">
      <c r="A280" s="13"/>
      <c r="B280" s="13"/>
      <c r="C280" s="13"/>
      <c r="D280" s="13"/>
      <c r="E280" s="13"/>
      <c r="F280" s="13"/>
      <c r="G280" s="14"/>
      <c r="H280" s="13"/>
      <c r="I280" s="14"/>
      <c r="J280" s="13"/>
      <c r="K280" s="15" t="str">
        <f>IF($A280="","",IF($H280&lt;&gt;"Yes","",IF($I280="","",IF($J280="","",EDATE($I280,$J280)))))</f>
        <v/>
      </c>
      <c r="L280" s="16" t="str">
        <f>IF($A280="","",IF($K280="","—",IF($K280&lt;=TODAY(),"due",IF($K280&lt;=TODAY()+30,"within 30 days","ok"))))</f>
        <v/>
      </c>
      <c r="M280" s="16" t="str">
        <f>IF($A280="","",IF(COUNTIF('Checkouts'!$L$3:$L$502,$A280)&gt;0,"issued","available"))</f>
        <v/>
      </c>
      <c r="N280" s="16" t="str">
        <f>IF($A280="","",IFERROR(INDEX('Checkouts'!$D$3:$D$502,MATCH($A280,'Checkouts'!$L$3:$L$502,0)),""))</f>
        <v/>
      </c>
      <c r="O280" s="13"/>
    </row>
    <row r="281" spans="1:15" x14ac:dyDescent="0.25">
      <c r="A281" s="13"/>
      <c r="B281" s="13"/>
      <c r="C281" s="13"/>
      <c r="D281" s="13"/>
      <c r="E281" s="13"/>
      <c r="F281" s="13"/>
      <c r="G281" s="14"/>
      <c r="H281" s="13"/>
      <c r="I281" s="14"/>
      <c r="J281" s="13"/>
      <c r="K281" s="15" t="str">
        <f>IF($A281="","",IF($H281&lt;&gt;"Yes","",IF($I281="","",IF($J281="","",EDATE($I281,$J281)))))</f>
        <v/>
      </c>
      <c r="L281" s="16" t="str">
        <f>IF($A281="","",IF($K281="","—",IF($K281&lt;=TODAY(),"due",IF($K281&lt;=TODAY()+30,"within 30 days","ok"))))</f>
        <v/>
      </c>
      <c r="M281" s="16" t="str">
        <f>IF($A281="","",IF(COUNTIF('Checkouts'!$L$3:$L$502,$A281)&gt;0,"issued","available"))</f>
        <v/>
      </c>
      <c r="N281" s="16" t="str">
        <f>IF($A281="","",IFERROR(INDEX('Checkouts'!$D$3:$D$502,MATCH($A281,'Checkouts'!$L$3:$L$502,0)),""))</f>
        <v/>
      </c>
      <c r="O281" s="13"/>
    </row>
    <row r="282" spans="1:15" x14ac:dyDescent="0.25">
      <c r="A282" s="13"/>
      <c r="B282" s="13"/>
      <c r="C282" s="13"/>
      <c r="D282" s="13"/>
      <c r="E282" s="13"/>
      <c r="F282" s="13"/>
      <c r="G282" s="14"/>
      <c r="H282" s="13"/>
      <c r="I282" s="14"/>
      <c r="J282" s="13"/>
      <c r="K282" s="15" t="str">
        <f>IF($A282="","",IF($H282&lt;&gt;"Yes","",IF($I282="","",IF($J282="","",EDATE($I282,$J282)))))</f>
        <v/>
      </c>
      <c r="L282" s="16" t="str">
        <f>IF($A282="","",IF($K282="","—",IF($K282&lt;=TODAY(),"due",IF($K282&lt;=TODAY()+30,"within 30 days","ok"))))</f>
        <v/>
      </c>
      <c r="M282" s="16" t="str">
        <f>IF($A282="","",IF(COUNTIF('Checkouts'!$L$3:$L$502,$A282)&gt;0,"issued","available"))</f>
        <v/>
      </c>
      <c r="N282" s="16" t="str">
        <f>IF($A282="","",IFERROR(INDEX('Checkouts'!$D$3:$D$502,MATCH($A282,'Checkouts'!$L$3:$L$502,0)),""))</f>
        <v/>
      </c>
      <c r="O282" s="13"/>
    </row>
    <row r="283" spans="1:15" x14ac:dyDescent="0.25">
      <c r="A283" s="13"/>
      <c r="B283" s="13"/>
      <c r="C283" s="13"/>
      <c r="D283" s="13"/>
      <c r="E283" s="13"/>
      <c r="F283" s="13"/>
      <c r="G283" s="14"/>
      <c r="H283" s="13"/>
      <c r="I283" s="14"/>
      <c r="J283" s="13"/>
      <c r="K283" s="15" t="str">
        <f>IF($A283="","",IF($H283&lt;&gt;"Yes","",IF($I283="","",IF($J283="","",EDATE($I283,$J283)))))</f>
        <v/>
      </c>
      <c r="L283" s="16" t="str">
        <f>IF($A283="","",IF($K283="","—",IF($K283&lt;=TODAY(),"due",IF($K283&lt;=TODAY()+30,"within 30 days","ok"))))</f>
        <v/>
      </c>
      <c r="M283" s="16" t="str">
        <f>IF($A283="","",IF(COUNTIF('Checkouts'!$L$3:$L$502,$A283)&gt;0,"issued","available"))</f>
        <v/>
      </c>
      <c r="N283" s="16" t="str">
        <f>IF($A283="","",IFERROR(INDEX('Checkouts'!$D$3:$D$502,MATCH($A283,'Checkouts'!$L$3:$L$502,0)),""))</f>
        <v/>
      </c>
      <c r="O283" s="13"/>
    </row>
    <row r="284" spans="1:15" x14ac:dyDescent="0.25">
      <c r="A284" s="13"/>
      <c r="B284" s="13"/>
      <c r="C284" s="13"/>
      <c r="D284" s="13"/>
      <c r="E284" s="13"/>
      <c r="F284" s="13"/>
      <c r="G284" s="14"/>
      <c r="H284" s="13"/>
      <c r="I284" s="14"/>
      <c r="J284" s="13"/>
      <c r="K284" s="15" t="str">
        <f>IF($A284="","",IF($H284&lt;&gt;"Yes","",IF($I284="","",IF($J284="","",EDATE($I284,$J284)))))</f>
        <v/>
      </c>
      <c r="L284" s="16" t="str">
        <f>IF($A284="","",IF($K284="","—",IF($K284&lt;=TODAY(),"due",IF($K284&lt;=TODAY()+30,"within 30 days","ok"))))</f>
        <v/>
      </c>
      <c r="M284" s="16" t="str">
        <f>IF($A284="","",IF(COUNTIF('Checkouts'!$L$3:$L$502,$A284)&gt;0,"issued","available"))</f>
        <v/>
      </c>
      <c r="N284" s="16" t="str">
        <f>IF($A284="","",IFERROR(INDEX('Checkouts'!$D$3:$D$502,MATCH($A284,'Checkouts'!$L$3:$L$502,0)),""))</f>
        <v/>
      </c>
      <c r="O284" s="13"/>
    </row>
    <row r="285" spans="1:15" x14ac:dyDescent="0.25">
      <c r="A285" s="13"/>
      <c r="B285" s="13"/>
      <c r="C285" s="13"/>
      <c r="D285" s="13"/>
      <c r="E285" s="13"/>
      <c r="F285" s="13"/>
      <c r="G285" s="14"/>
      <c r="H285" s="13"/>
      <c r="I285" s="14"/>
      <c r="J285" s="13"/>
      <c r="K285" s="15" t="str">
        <f>IF($A285="","",IF($H285&lt;&gt;"Yes","",IF($I285="","",IF($J285="","",EDATE($I285,$J285)))))</f>
        <v/>
      </c>
      <c r="L285" s="16" t="str">
        <f>IF($A285="","",IF($K285="","—",IF($K285&lt;=TODAY(),"due",IF($K285&lt;=TODAY()+30,"within 30 days","ok"))))</f>
        <v/>
      </c>
      <c r="M285" s="16" t="str">
        <f>IF($A285="","",IF(COUNTIF('Checkouts'!$L$3:$L$502,$A285)&gt;0,"issued","available"))</f>
        <v/>
      </c>
      <c r="N285" s="16" t="str">
        <f>IF($A285="","",IFERROR(INDEX('Checkouts'!$D$3:$D$502,MATCH($A285,'Checkouts'!$L$3:$L$502,0)),""))</f>
        <v/>
      </c>
      <c r="O285" s="13"/>
    </row>
    <row r="286" spans="1:15" x14ac:dyDescent="0.25">
      <c r="A286" s="13"/>
      <c r="B286" s="13"/>
      <c r="C286" s="13"/>
      <c r="D286" s="13"/>
      <c r="E286" s="13"/>
      <c r="F286" s="13"/>
      <c r="G286" s="14"/>
      <c r="H286" s="13"/>
      <c r="I286" s="14"/>
      <c r="J286" s="13"/>
      <c r="K286" s="15" t="str">
        <f>IF($A286="","",IF($H286&lt;&gt;"Yes","",IF($I286="","",IF($J286="","",EDATE($I286,$J286)))))</f>
        <v/>
      </c>
      <c r="L286" s="16" t="str">
        <f>IF($A286="","",IF($K286="","—",IF($K286&lt;=TODAY(),"due",IF($K286&lt;=TODAY()+30,"within 30 days","ok"))))</f>
        <v/>
      </c>
      <c r="M286" s="16" t="str">
        <f>IF($A286="","",IF(COUNTIF('Checkouts'!$L$3:$L$502,$A286)&gt;0,"issued","available"))</f>
        <v/>
      </c>
      <c r="N286" s="16" t="str">
        <f>IF($A286="","",IFERROR(INDEX('Checkouts'!$D$3:$D$502,MATCH($A286,'Checkouts'!$L$3:$L$502,0)),""))</f>
        <v/>
      </c>
      <c r="O286" s="13"/>
    </row>
    <row r="287" spans="1:15" x14ac:dyDescent="0.25">
      <c r="A287" s="13"/>
      <c r="B287" s="13"/>
      <c r="C287" s="13"/>
      <c r="D287" s="13"/>
      <c r="E287" s="13"/>
      <c r="F287" s="13"/>
      <c r="G287" s="14"/>
      <c r="H287" s="13"/>
      <c r="I287" s="14"/>
      <c r="J287" s="13"/>
      <c r="K287" s="15" t="str">
        <f>IF($A287="","",IF($H287&lt;&gt;"Yes","",IF($I287="","",IF($J287="","",EDATE($I287,$J287)))))</f>
        <v/>
      </c>
      <c r="L287" s="16" t="str">
        <f>IF($A287="","",IF($K287="","—",IF($K287&lt;=TODAY(),"due",IF($K287&lt;=TODAY()+30,"within 30 days","ok"))))</f>
        <v/>
      </c>
      <c r="M287" s="16" t="str">
        <f>IF($A287="","",IF(COUNTIF('Checkouts'!$L$3:$L$502,$A287)&gt;0,"issued","available"))</f>
        <v/>
      </c>
      <c r="N287" s="16" t="str">
        <f>IF($A287="","",IFERROR(INDEX('Checkouts'!$D$3:$D$502,MATCH($A287,'Checkouts'!$L$3:$L$502,0)),""))</f>
        <v/>
      </c>
      <c r="O287" s="13"/>
    </row>
    <row r="288" spans="1:15" x14ac:dyDescent="0.25">
      <c r="A288" s="13"/>
      <c r="B288" s="13"/>
      <c r="C288" s="13"/>
      <c r="D288" s="13"/>
      <c r="E288" s="13"/>
      <c r="F288" s="13"/>
      <c r="G288" s="14"/>
      <c r="H288" s="13"/>
      <c r="I288" s="14"/>
      <c r="J288" s="13"/>
      <c r="K288" s="15" t="str">
        <f>IF($A288="","",IF($H288&lt;&gt;"Yes","",IF($I288="","",IF($J288="","",EDATE($I288,$J288)))))</f>
        <v/>
      </c>
      <c r="L288" s="16" t="str">
        <f>IF($A288="","",IF($K288="","—",IF($K288&lt;=TODAY(),"due",IF($K288&lt;=TODAY()+30,"within 30 days","ok"))))</f>
        <v/>
      </c>
      <c r="M288" s="16" t="str">
        <f>IF($A288="","",IF(COUNTIF('Checkouts'!$L$3:$L$502,$A288)&gt;0,"issued","available"))</f>
        <v/>
      </c>
      <c r="N288" s="16" t="str">
        <f>IF($A288="","",IFERROR(INDEX('Checkouts'!$D$3:$D$502,MATCH($A288,'Checkouts'!$L$3:$L$502,0)),""))</f>
        <v/>
      </c>
      <c r="O288" s="13"/>
    </row>
    <row r="289" spans="1:15" x14ac:dyDescent="0.25">
      <c r="A289" s="13"/>
      <c r="B289" s="13"/>
      <c r="C289" s="13"/>
      <c r="D289" s="13"/>
      <c r="E289" s="13"/>
      <c r="F289" s="13"/>
      <c r="G289" s="14"/>
      <c r="H289" s="13"/>
      <c r="I289" s="14"/>
      <c r="J289" s="13"/>
      <c r="K289" s="15" t="str">
        <f>IF($A289="","",IF($H289&lt;&gt;"Yes","",IF($I289="","",IF($J289="","",EDATE($I289,$J289)))))</f>
        <v/>
      </c>
      <c r="L289" s="16" t="str">
        <f>IF($A289="","",IF($K289="","—",IF($K289&lt;=TODAY(),"due",IF($K289&lt;=TODAY()+30,"within 30 days","ok"))))</f>
        <v/>
      </c>
      <c r="M289" s="16" t="str">
        <f>IF($A289="","",IF(COUNTIF('Checkouts'!$L$3:$L$502,$A289)&gt;0,"issued","available"))</f>
        <v/>
      </c>
      <c r="N289" s="16" t="str">
        <f>IF($A289="","",IFERROR(INDEX('Checkouts'!$D$3:$D$502,MATCH($A289,'Checkouts'!$L$3:$L$502,0)),""))</f>
        <v/>
      </c>
      <c r="O289" s="13"/>
    </row>
    <row r="290" spans="1:15" x14ac:dyDescent="0.25">
      <c r="A290" s="13"/>
      <c r="B290" s="13"/>
      <c r="C290" s="13"/>
      <c r="D290" s="13"/>
      <c r="E290" s="13"/>
      <c r="F290" s="13"/>
      <c r="G290" s="14"/>
      <c r="H290" s="13"/>
      <c r="I290" s="14"/>
      <c r="J290" s="13"/>
      <c r="K290" s="15" t="str">
        <f>IF($A290="","",IF($H290&lt;&gt;"Yes","",IF($I290="","",IF($J290="","",EDATE($I290,$J290)))))</f>
        <v/>
      </c>
      <c r="L290" s="16" t="str">
        <f>IF($A290="","",IF($K290="","—",IF($K290&lt;=TODAY(),"due",IF($K290&lt;=TODAY()+30,"within 30 days","ok"))))</f>
        <v/>
      </c>
      <c r="M290" s="16" t="str">
        <f>IF($A290="","",IF(COUNTIF('Checkouts'!$L$3:$L$502,$A290)&gt;0,"issued","available"))</f>
        <v/>
      </c>
      <c r="N290" s="16" t="str">
        <f>IF($A290="","",IFERROR(INDEX('Checkouts'!$D$3:$D$502,MATCH($A290,'Checkouts'!$L$3:$L$502,0)),""))</f>
        <v/>
      </c>
      <c r="O290" s="13"/>
    </row>
    <row r="291" spans="1:15" x14ac:dyDescent="0.25">
      <c r="A291" s="13"/>
      <c r="B291" s="13"/>
      <c r="C291" s="13"/>
      <c r="D291" s="13"/>
      <c r="E291" s="13"/>
      <c r="F291" s="13"/>
      <c r="G291" s="14"/>
      <c r="H291" s="13"/>
      <c r="I291" s="14"/>
      <c r="J291" s="13"/>
      <c r="K291" s="15" t="str">
        <f>IF($A291="","",IF($H291&lt;&gt;"Yes","",IF($I291="","",IF($J291="","",EDATE($I291,$J291)))))</f>
        <v/>
      </c>
      <c r="L291" s="16" t="str">
        <f>IF($A291="","",IF($K291="","—",IF($K291&lt;=TODAY(),"due",IF($K291&lt;=TODAY()+30,"within 30 days","ok"))))</f>
        <v/>
      </c>
      <c r="M291" s="16" t="str">
        <f>IF($A291="","",IF(COUNTIF('Checkouts'!$L$3:$L$502,$A291)&gt;0,"issued","available"))</f>
        <v/>
      </c>
      <c r="N291" s="16" t="str">
        <f>IF($A291="","",IFERROR(INDEX('Checkouts'!$D$3:$D$502,MATCH($A291,'Checkouts'!$L$3:$L$502,0)),""))</f>
        <v/>
      </c>
      <c r="O291" s="13"/>
    </row>
    <row r="292" spans="1:15" x14ac:dyDescent="0.25">
      <c r="A292" s="13"/>
      <c r="B292" s="13"/>
      <c r="C292" s="13"/>
      <c r="D292" s="13"/>
      <c r="E292" s="13"/>
      <c r="F292" s="13"/>
      <c r="G292" s="14"/>
      <c r="H292" s="13"/>
      <c r="I292" s="14"/>
      <c r="J292" s="13"/>
      <c r="K292" s="15" t="str">
        <f>IF($A292="","",IF($H292&lt;&gt;"Yes","",IF($I292="","",IF($J292="","",EDATE($I292,$J292)))))</f>
        <v/>
      </c>
      <c r="L292" s="16" t="str">
        <f>IF($A292="","",IF($K292="","—",IF($K292&lt;=TODAY(),"due",IF($K292&lt;=TODAY()+30,"within 30 days","ok"))))</f>
        <v/>
      </c>
      <c r="M292" s="16" t="str">
        <f>IF($A292="","",IF(COUNTIF('Checkouts'!$L$3:$L$502,$A292)&gt;0,"issued","available"))</f>
        <v/>
      </c>
      <c r="N292" s="16" t="str">
        <f>IF($A292="","",IFERROR(INDEX('Checkouts'!$D$3:$D$502,MATCH($A292,'Checkouts'!$L$3:$L$502,0)),""))</f>
        <v/>
      </c>
      <c r="O292" s="13"/>
    </row>
    <row r="293" spans="1:15" x14ac:dyDescent="0.25">
      <c r="A293" s="13"/>
      <c r="B293" s="13"/>
      <c r="C293" s="13"/>
      <c r="D293" s="13"/>
      <c r="E293" s="13"/>
      <c r="F293" s="13"/>
      <c r="G293" s="14"/>
      <c r="H293" s="13"/>
      <c r="I293" s="14"/>
      <c r="J293" s="13"/>
      <c r="K293" s="15" t="str">
        <f>IF($A293="","",IF($H293&lt;&gt;"Yes","",IF($I293="","",IF($J293="","",EDATE($I293,$J293)))))</f>
        <v/>
      </c>
      <c r="L293" s="16" t="str">
        <f>IF($A293="","",IF($K293="","—",IF($K293&lt;=TODAY(),"due",IF($K293&lt;=TODAY()+30,"within 30 days","ok"))))</f>
        <v/>
      </c>
      <c r="M293" s="16" t="str">
        <f>IF($A293="","",IF(COUNTIF('Checkouts'!$L$3:$L$502,$A293)&gt;0,"issued","available"))</f>
        <v/>
      </c>
      <c r="N293" s="16" t="str">
        <f>IF($A293="","",IFERROR(INDEX('Checkouts'!$D$3:$D$502,MATCH($A293,'Checkouts'!$L$3:$L$502,0)),""))</f>
        <v/>
      </c>
      <c r="O293" s="13"/>
    </row>
    <row r="294" spans="1:15" x14ac:dyDescent="0.25">
      <c r="A294" s="13"/>
      <c r="B294" s="13"/>
      <c r="C294" s="13"/>
      <c r="D294" s="13"/>
      <c r="E294" s="13"/>
      <c r="F294" s="13"/>
      <c r="G294" s="14"/>
      <c r="H294" s="13"/>
      <c r="I294" s="14"/>
      <c r="J294" s="13"/>
      <c r="K294" s="15" t="str">
        <f>IF($A294="","",IF($H294&lt;&gt;"Yes","",IF($I294="","",IF($J294="","",EDATE($I294,$J294)))))</f>
        <v/>
      </c>
      <c r="L294" s="16" t="str">
        <f>IF($A294="","",IF($K294="","—",IF($K294&lt;=TODAY(),"due",IF($K294&lt;=TODAY()+30,"within 30 days","ok"))))</f>
        <v/>
      </c>
      <c r="M294" s="16" t="str">
        <f>IF($A294="","",IF(COUNTIF('Checkouts'!$L$3:$L$502,$A294)&gt;0,"issued","available"))</f>
        <v/>
      </c>
      <c r="N294" s="16" t="str">
        <f>IF($A294="","",IFERROR(INDEX('Checkouts'!$D$3:$D$502,MATCH($A294,'Checkouts'!$L$3:$L$502,0)),""))</f>
        <v/>
      </c>
      <c r="O294" s="13"/>
    </row>
    <row r="295" spans="1:15" x14ac:dyDescent="0.25">
      <c r="A295" s="13"/>
      <c r="B295" s="13"/>
      <c r="C295" s="13"/>
      <c r="D295" s="13"/>
      <c r="E295" s="13"/>
      <c r="F295" s="13"/>
      <c r="G295" s="14"/>
      <c r="H295" s="13"/>
      <c r="I295" s="14"/>
      <c r="J295" s="13"/>
      <c r="K295" s="15" t="str">
        <f>IF($A295="","",IF($H295&lt;&gt;"Yes","",IF($I295="","",IF($J295="","",EDATE($I295,$J295)))))</f>
        <v/>
      </c>
      <c r="L295" s="16" t="str">
        <f>IF($A295="","",IF($K295="","—",IF($K295&lt;=TODAY(),"due",IF($K295&lt;=TODAY()+30,"within 30 days","ok"))))</f>
        <v/>
      </c>
      <c r="M295" s="16" t="str">
        <f>IF($A295="","",IF(COUNTIF('Checkouts'!$L$3:$L$502,$A295)&gt;0,"issued","available"))</f>
        <v/>
      </c>
      <c r="N295" s="16" t="str">
        <f>IF($A295="","",IFERROR(INDEX('Checkouts'!$D$3:$D$502,MATCH($A295,'Checkouts'!$L$3:$L$502,0)),""))</f>
        <v/>
      </c>
      <c r="O295" s="13"/>
    </row>
    <row r="296" spans="1:15" x14ac:dyDescent="0.25">
      <c r="A296" s="13"/>
      <c r="B296" s="13"/>
      <c r="C296" s="13"/>
      <c r="D296" s="13"/>
      <c r="E296" s="13"/>
      <c r="F296" s="13"/>
      <c r="G296" s="14"/>
      <c r="H296" s="13"/>
      <c r="I296" s="14"/>
      <c r="J296" s="13"/>
      <c r="K296" s="15" t="str">
        <f>IF($A296="","",IF($H296&lt;&gt;"Yes","",IF($I296="","",IF($J296="","",EDATE($I296,$J296)))))</f>
        <v/>
      </c>
      <c r="L296" s="16" t="str">
        <f>IF($A296="","",IF($K296="","—",IF($K296&lt;=TODAY(),"due",IF($K296&lt;=TODAY()+30,"within 30 days","ok"))))</f>
        <v/>
      </c>
      <c r="M296" s="16" t="str">
        <f>IF($A296="","",IF(COUNTIF('Checkouts'!$L$3:$L$502,$A296)&gt;0,"issued","available"))</f>
        <v/>
      </c>
      <c r="N296" s="16" t="str">
        <f>IF($A296="","",IFERROR(INDEX('Checkouts'!$D$3:$D$502,MATCH($A296,'Checkouts'!$L$3:$L$502,0)),""))</f>
        <v/>
      </c>
      <c r="O296" s="13"/>
    </row>
    <row r="297" spans="1:15" x14ac:dyDescent="0.25">
      <c r="A297" s="13"/>
      <c r="B297" s="13"/>
      <c r="C297" s="13"/>
      <c r="D297" s="13"/>
      <c r="E297" s="13"/>
      <c r="F297" s="13"/>
      <c r="G297" s="14"/>
      <c r="H297" s="13"/>
      <c r="I297" s="14"/>
      <c r="J297" s="13"/>
      <c r="K297" s="15" t="str">
        <f>IF($A297="","",IF($H297&lt;&gt;"Yes","",IF($I297="","",IF($J297="","",EDATE($I297,$J297)))))</f>
        <v/>
      </c>
      <c r="L297" s="16" t="str">
        <f>IF($A297="","",IF($K297="","—",IF($K297&lt;=TODAY(),"due",IF($K297&lt;=TODAY()+30,"within 30 days","ok"))))</f>
        <v/>
      </c>
      <c r="M297" s="16" t="str">
        <f>IF($A297="","",IF(COUNTIF('Checkouts'!$L$3:$L$502,$A297)&gt;0,"issued","available"))</f>
        <v/>
      </c>
      <c r="N297" s="16" t="str">
        <f>IF($A297="","",IFERROR(INDEX('Checkouts'!$D$3:$D$502,MATCH($A297,'Checkouts'!$L$3:$L$502,0)),""))</f>
        <v/>
      </c>
      <c r="O297" s="13"/>
    </row>
    <row r="298" spans="1:15" x14ac:dyDescent="0.25">
      <c r="A298" s="13"/>
      <c r="B298" s="13"/>
      <c r="C298" s="13"/>
      <c r="D298" s="13"/>
      <c r="E298" s="13"/>
      <c r="F298" s="13"/>
      <c r="G298" s="14"/>
      <c r="H298" s="13"/>
      <c r="I298" s="14"/>
      <c r="J298" s="13"/>
      <c r="K298" s="15" t="str">
        <f>IF($A298="","",IF($H298&lt;&gt;"Yes","",IF($I298="","",IF($J298="","",EDATE($I298,$J298)))))</f>
        <v/>
      </c>
      <c r="L298" s="16" t="str">
        <f>IF($A298="","",IF($K298="","—",IF($K298&lt;=TODAY(),"due",IF($K298&lt;=TODAY()+30,"within 30 days","ok"))))</f>
        <v/>
      </c>
      <c r="M298" s="16" t="str">
        <f>IF($A298="","",IF(COUNTIF('Checkouts'!$L$3:$L$502,$A298)&gt;0,"issued","available"))</f>
        <v/>
      </c>
      <c r="N298" s="16" t="str">
        <f>IF($A298="","",IFERROR(INDEX('Checkouts'!$D$3:$D$502,MATCH($A298,'Checkouts'!$L$3:$L$502,0)),""))</f>
        <v/>
      </c>
      <c r="O298" s="13"/>
    </row>
    <row r="299" spans="1:15" x14ac:dyDescent="0.25">
      <c r="A299" s="13"/>
      <c r="B299" s="13"/>
      <c r="C299" s="13"/>
      <c r="D299" s="13"/>
      <c r="E299" s="13"/>
      <c r="F299" s="13"/>
      <c r="G299" s="14"/>
      <c r="H299" s="13"/>
      <c r="I299" s="14"/>
      <c r="J299" s="13"/>
      <c r="K299" s="15" t="str">
        <f>IF($A299="","",IF($H299&lt;&gt;"Yes","",IF($I299="","",IF($J299="","",EDATE($I299,$J299)))))</f>
        <v/>
      </c>
      <c r="L299" s="16" t="str">
        <f>IF($A299="","",IF($K299="","—",IF($K299&lt;=TODAY(),"due",IF($K299&lt;=TODAY()+30,"within 30 days","ok"))))</f>
        <v/>
      </c>
      <c r="M299" s="16" t="str">
        <f>IF($A299="","",IF(COUNTIF('Checkouts'!$L$3:$L$502,$A299)&gt;0,"issued","available"))</f>
        <v/>
      </c>
      <c r="N299" s="16" t="str">
        <f>IF($A299="","",IFERROR(INDEX('Checkouts'!$D$3:$D$502,MATCH($A299,'Checkouts'!$L$3:$L$502,0)),""))</f>
        <v/>
      </c>
      <c r="O299" s="13"/>
    </row>
    <row r="300" spans="1:15" x14ac:dyDescent="0.25">
      <c r="A300" s="13"/>
      <c r="B300" s="13"/>
      <c r="C300" s="13"/>
      <c r="D300" s="13"/>
      <c r="E300" s="13"/>
      <c r="F300" s="13"/>
      <c r="G300" s="14"/>
      <c r="H300" s="13"/>
      <c r="I300" s="14"/>
      <c r="J300" s="13"/>
      <c r="K300" s="15" t="str">
        <f>IF($A300="","",IF($H300&lt;&gt;"Yes","",IF($I300="","",IF($J300="","",EDATE($I300,$J300)))))</f>
        <v/>
      </c>
      <c r="L300" s="16" t="str">
        <f>IF($A300="","",IF($K300="","—",IF($K300&lt;=TODAY(),"due",IF($K300&lt;=TODAY()+30,"within 30 days","ok"))))</f>
        <v/>
      </c>
      <c r="M300" s="16" t="str">
        <f>IF($A300="","",IF(COUNTIF('Checkouts'!$L$3:$L$502,$A300)&gt;0,"issued","available"))</f>
        <v/>
      </c>
      <c r="N300" s="16" t="str">
        <f>IF($A300="","",IFERROR(INDEX('Checkouts'!$D$3:$D$502,MATCH($A300,'Checkouts'!$L$3:$L$502,0)),""))</f>
        <v/>
      </c>
      <c r="O300" s="13"/>
    </row>
    <row r="301" spans="1:15" x14ac:dyDescent="0.25">
      <c r="A301" s="13"/>
      <c r="B301" s="13"/>
      <c r="C301" s="13"/>
      <c r="D301" s="13"/>
      <c r="E301" s="13"/>
      <c r="F301" s="13"/>
      <c r="G301" s="14"/>
      <c r="H301" s="13"/>
      <c r="I301" s="14"/>
      <c r="J301" s="13"/>
      <c r="K301" s="15" t="str">
        <f>IF($A301="","",IF($H301&lt;&gt;"Yes","",IF($I301="","",IF($J301="","",EDATE($I301,$J301)))))</f>
        <v/>
      </c>
      <c r="L301" s="16" t="str">
        <f>IF($A301="","",IF($K301="","—",IF($K301&lt;=TODAY(),"due",IF($K301&lt;=TODAY()+30,"within 30 days","ok"))))</f>
        <v/>
      </c>
      <c r="M301" s="16" t="str">
        <f>IF($A301="","",IF(COUNTIF('Checkouts'!$L$3:$L$502,$A301)&gt;0,"issued","available"))</f>
        <v/>
      </c>
      <c r="N301" s="16" t="str">
        <f>IF($A301="","",IFERROR(INDEX('Checkouts'!$D$3:$D$502,MATCH($A301,'Checkouts'!$L$3:$L$502,0)),""))</f>
        <v/>
      </c>
      <c r="O301" s="13"/>
    </row>
    <row r="302" spans="1:15" x14ac:dyDescent="0.25">
      <c r="A302" s="13"/>
      <c r="B302" s="13"/>
      <c r="C302" s="13"/>
      <c r="D302" s="13"/>
      <c r="E302" s="13"/>
      <c r="F302" s="13"/>
      <c r="G302" s="14"/>
      <c r="H302" s="13"/>
      <c r="I302" s="14"/>
      <c r="J302" s="13"/>
      <c r="K302" s="15" t="str">
        <f>IF($A302="","",IF($H302&lt;&gt;"Yes","",IF($I302="","",IF($J302="","",EDATE($I302,$J302)))))</f>
        <v/>
      </c>
      <c r="L302" s="16" t="str">
        <f>IF($A302="","",IF($K302="","—",IF($K302&lt;=TODAY(),"due",IF($K302&lt;=TODAY()+30,"within 30 days","ok"))))</f>
        <v/>
      </c>
      <c r="M302" s="16" t="str">
        <f>IF($A302="","",IF(COUNTIF('Checkouts'!$L$3:$L$502,$A302)&gt;0,"issued","available"))</f>
        <v/>
      </c>
      <c r="N302" s="16" t="str">
        <f>IF($A302="","",IFERROR(INDEX('Checkouts'!$D$3:$D$502,MATCH($A302,'Checkouts'!$L$3:$L$502,0)),""))</f>
        <v/>
      </c>
      <c r="O302" s="13"/>
    </row>
    <row r="303" spans="1:15" x14ac:dyDescent="0.25">
      <c r="A303" s="13"/>
      <c r="B303" s="13"/>
      <c r="C303" s="13"/>
      <c r="D303" s="13"/>
      <c r="E303" s="13"/>
      <c r="F303" s="13"/>
      <c r="G303" s="14"/>
      <c r="H303" s="13"/>
      <c r="I303" s="14"/>
      <c r="J303" s="13"/>
      <c r="K303" s="15" t="str">
        <f>IF($A303="","",IF($H303&lt;&gt;"Yes","",IF($I303="","",IF($J303="","",EDATE($I303,$J303)))))</f>
        <v/>
      </c>
      <c r="L303" s="16" t="str">
        <f>IF($A303="","",IF($K303="","—",IF($K303&lt;=TODAY(),"due",IF($K303&lt;=TODAY()+30,"within 30 days","ok"))))</f>
        <v/>
      </c>
      <c r="M303" s="16" t="str">
        <f>IF($A303="","",IF(COUNTIF('Checkouts'!$L$3:$L$502,$A303)&gt;0,"issued","available"))</f>
        <v/>
      </c>
      <c r="N303" s="16" t="str">
        <f>IF($A303="","",IFERROR(INDEX('Checkouts'!$D$3:$D$502,MATCH($A303,'Checkouts'!$L$3:$L$502,0)),""))</f>
        <v/>
      </c>
      <c r="O303" s="13"/>
    </row>
    <row r="304" spans="1:15" x14ac:dyDescent="0.25">
      <c r="A304" s="13"/>
      <c r="B304" s="13"/>
      <c r="C304" s="13"/>
      <c r="D304" s="13"/>
      <c r="E304" s="13"/>
      <c r="F304" s="13"/>
      <c r="G304" s="14"/>
      <c r="H304" s="13"/>
      <c r="I304" s="14"/>
      <c r="J304" s="13"/>
      <c r="K304" s="15" t="str">
        <f>IF($A304="","",IF($H304&lt;&gt;"Yes","",IF($I304="","",IF($J304="","",EDATE($I304,$J304)))))</f>
        <v/>
      </c>
      <c r="L304" s="16" t="str">
        <f>IF($A304="","",IF($K304="","—",IF($K304&lt;=TODAY(),"due",IF($K304&lt;=TODAY()+30,"within 30 days","ok"))))</f>
        <v/>
      </c>
      <c r="M304" s="16" t="str">
        <f>IF($A304="","",IF(COUNTIF('Checkouts'!$L$3:$L$502,$A304)&gt;0,"issued","available"))</f>
        <v/>
      </c>
      <c r="N304" s="16" t="str">
        <f>IF($A304="","",IFERROR(INDEX('Checkouts'!$D$3:$D$502,MATCH($A304,'Checkouts'!$L$3:$L$502,0)),""))</f>
        <v/>
      </c>
      <c r="O304" s="13"/>
    </row>
    <row r="305" spans="1:15" x14ac:dyDescent="0.25">
      <c r="A305" s="13"/>
      <c r="B305" s="13"/>
      <c r="C305" s="13"/>
      <c r="D305" s="13"/>
      <c r="E305" s="13"/>
      <c r="F305" s="13"/>
      <c r="G305" s="14"/>
      <c r="H305" s="13"/>
      <c r="I305" s="14"/>
      <c r="J305" s="13"/>
      <c r="K305" s="15" t="str">
        <f>IF($A305="","",IF($H305&lt;&gt;"Yes","",IF($I305="","",IF($J305="","",EDATE($I305,$J305)))))</f>
        <v/>
      </c>
      <c r="L305" s="16" t="str">
        <f>IF($A305="","",IF($K305="","—",IF($K305&lt;=TODAY(),"due",IF($K305&lt;=TODAY()+30,"within 30 days","ok"))))</f>
        <v/>
      </c>
      <c r="M305" s="16" t="str">
        <f>IF($A305="","",IF(COUNTIF('Checkouts'!$L$3:$L$502,$A305)&gt;0,"issued","available"))</f>
        <v/>
      </c>
      <c r="N305" s="16" t="str">
        <f>IF($A305="","",IFERROR(INDEX('Checkouts'!$D$3:$D$502,MATCH($A305,'Checkouts'!$L$3:$L$502,0)),""))</f>
        <v/>
      </c>
      <c r="O305" s="13"/>
    </row>
    <row r="306" spans="1:15" x14ac:dyDescent="0.25">
      <c r="A306" s="13"/>
      <c r="B306" s="13"/>
      <c r="C306" s="13"/>
      <c r="D306" s="13"/>
      <c r="E306" s="13"/>
      <c r="F306" s="13"/>
      <c r="G306" s="14"/>
      <c r="H306" s="13"/>
      <c r="I306" s="14"/>
      <c r="J306" s="13"/>
      <c r="K306" s="15" t="str">
        <f>IF($A306="","",IF($H306&lt;&gt;"Yes","",IF($I306="","",IF($J306="","",EDATE($I306,$J306)))))</f>
        <v/>
      </c>
      <c r="L306" s="16" t="str">
        <f>IF($A306="","",IF($K306="","—",IF($K306&lt;=TODAY(),"due",IF($K306&lt;=TODAY()+30,"within 30 days","ok"))))</f>
        <v/>
      </c>
      <c r="M306" s="16" t="str">
        <f>IF($A306="","",IF(COUNTIF('Checkouts'!$L$3:$L$502,$A306)&gt;0,"issued","available"))</f>
        <v/>
      </c>
      <c r="N306" s="16" t="str">
        <f>IF($A306="","",IFERROR(INDEX('Checkouts'!$D$3:$D$502,MATCH($A306,'Checkouts'!$L$3:$L$502,0)),""))</f>
        <v/>
      </c>
      <c r="O306" s="13"/>
    </row>
    <row r="307" spans="1:15" x14ac:dyDescent="0.25">
      <c r="A307" s="13"/>
      <c r="B307" s="13"/>
      <c r="C307" s="13"/>
      <c r="D307" s="13"/>
      <c r="E307" s="13"/>
      <c r="F307" s="13"/>
      <c r="G307" s="14"/>
      <c r="H307" s="13"/>
      <c r="I307" s="14"/>
      <c r="J307" s="13"/>
      <c r="K307" s="15" t="str">
        <f>IF($A307="","",IF($H307&lt;&gt;"Yes","",IF($I307="","",IF($J307="","",EDATE($I307,$J307)))))</f>
        <v/>
      </c>
      <c r="L307" s="16" t="str">
        <f>IF($A307="","",IF($K307="","—",IF($K307&lt;=TODAY(),"due",IF($K307&lt;=TODAY()+30,"within 30 days","ok"))))</f>
        <v/>
      </c>
      <c r="M307" s="16" t="str">
        <f>IF($A307="","",IF(COUNTIF('Checkouts'!$L$3:$L$502,$A307)&gt;0,"issued","available"))</f>
        <v/>
      </c>
      <c r="N307" s="16" t="str">
        <f>IF($A307="","",IFERROR(INDEX('Checkouts'!$D$3:$D$502,MATCH($A307,'Checkouts'!$L$3:$L$502,0)),""))</f>
        <v/>
      </c>
      <c r="O307" s="13"/>
    </row>
    <row r="308" spans="1:15" x14ac:dyDescent="0.25">
      <c r="A308" s="13"/>
      <c r="B308" s="13"/>
      <c r="C308" s="13"/>
      <c r="D308" s="13"/>
      <c r="E308" s="13"/>
      <c r="F308" s="13"/>
      <c r="G308" s="14"/>
      <c r="H308" s="13"/>
      <c r="I308" s="14"/>
      <c r="J308" s="13"/>
      <c r="K308" s="15" t="str">
        <f>IF($A308="","",IF($H308&lt;&gt;"Yes","",IF($I308="","",IF($J308="","",EDATE($I308,$J308)))))</f>
        <v/>
      </c>
      <c r="L308" s="16" t="str">
        <f>IF($A308="","",IF($K308="","—",IF($K308&lt;=TODAY(),"due",IF($K308&lt;=TODAY()+30,"within 30 days","ok"))))</f>
        <v/>
      </c>
      <c r="M308" s="16" t="str">
        <f>IF($A308="","",IF(COUNTIF('Checkouts'!$L$3:$L$502,$A308)&gt;0,"issued","available"))</f>
        <v/>
      </c>
      <c r="N308" s="16" t="str">
        <f>IF($A308="","",IFERROR(INDEX('Checkouts'!$D$3:$D$502,MATCH($A308,'Checkouts'!$L$3:$L$502,0)),""))</f>
        <v/>
      </c>
      <c r="O308" s="13"/>
    </row>
    <row r="309" spans="1:15" x14ac:dyDescent="0.25">
      <c r="A309" s="13"/>
      <c r="B309" s="13"/>
      <c r="C309" s="13"/>
      <c r="D309" s="13"/>
      <c r="E309" s="13"/>
      <c r="F309" s="13"/>
      <c r="G309" s="14"/>
      <c r="H309" s="13"/>
      <c r="I309" s="14"/>
      <c r="J309" s="13"/>
      <c r="K309" s="15" t="str">
        <f>IF($A309="","",IF($H309&lt;&gt;"Yes","",IF($I309="","",IF($J309="","",EDATE($I309,$J309)))))</f>
        <v/>
      </c>
      <c r="L309" s="16" t="str">
        <f>IF($A309="","",IF($K309="","—",IF($K309&lt;=TODAY(),"due",IF($K309&lt;=TODAY()+30,"within 30 days","ok"))))</f>
        <v/>
      </c>
      <c r="M309" s="16" t="str">
        <f>IF($A309="","",IF(COUNTIF('Checkouts'!$L$3:$L$502,$A309)&gt;0,"issued","available"))</f>
        <v/>
      </c>
      <c r="N309" s="16" t="str">
        <f>IF($A309="","",IFERROR(INDEX('Checkouts'!$D$3:$D$502,MATCH($A309,'Checkouts'!$L$3:$L$502,0)),""))</f>
        <v/>
      </c>
      <c r="O309" s="13"/>
    </row>
    <row r="310" spans="1:15" x14ac:dyDescent="0.25">
      <c r="A310" s="13"/>
      <c r="B310" s="13"/>
      <c r="C310" s="13"/>
      <c r="D310" s="13"/>
      <c r="E310" s="13"/>
      <c r="F310" s="13"/>
      <c r="G310" s="14"/>
      <c r="H310" s="13"/>
      <c r="I310" s="14"/>
      <c r="J310" s="13"/>
      <c r="K310" s="15" t="str">
        <f>IF($A310="","",IF($H310&lt;&gt;"Yes","",IF($I310="","",IF($J310="","",EDATE($I310,$J310)))))</f>
        <v/>
      </c>
      <c r="L310" s="16" t="str">
        <f>IF($A310="","",IF($K310="","—",IF($K310&lt;=TODAY(),"due",IF($K310&lt;=TODAY()+30,"within 30 days","ok"))))</f>
        <v/>
      </c>
      <c r="M310" s="16" t="str">
        <f>IF($A310="","",IF(COUNTIF('Checkouts'!$L$3:$L$502,$A310)&gt;0,"issued","available"))</f>
        <v/>
      </c>
      <c r="N310" s="16" t="str">
        <f>IF($A310="","",IFERROR(INDEX('Checkouts'!$D$3:$D$502,MATCH($A310,'Checkouts'!$L$3:$L$502,0)),""))</f>
        <v/>
      </c>
      <c r="O310" s="13"/>
    </row>
    <row r="311" spans="1:15" x14ac:dyDescent="0.25">
      <c r="A311" s="13"/>
      <c r="B311" s="13"/>
      <c r="C311" s="13"/>
      <c r="D311" s="13"/>
      <c r="E311" s="13"/>
      <c r="F311" s="13"/>
      <c r="G311" s="14"/>
      <c r="H311" s="13"/>
      <c r="I311" s="14"/>
      <c r="J311" s="13"/>
      <c r="K311" s="15" t="str">
        <f>IF($A311="","",IF($H311&lt;&gt;"Yes","",IF($I311="","",IF($J311="","",EDATE($I311,$J311)))))</f>
        <v/>
      </c>
      <c r="L311" s="16" t="str">
        <f>IF($A311="","",IF($K311="","—",IF($K311&lt;=TODAY(),"due",IF($K311&lt;=TODAY()+30,"within 30 days","ok"))))</f>
        <v/>
      </c>
      <c r="M311" s="16" t="str">
        <f>IF($A311="","",IF(COUNTIF('Checkouts'!$L$3:$L$502,$A311)&gt;0,"issued","available"))</f>
        <v/>
      </c>
      <c r="N311" s="16" t="str">
        <f>IF($A311="","",IFERROR(INDEX('Checkouts'!$D$3:$D$502,MATCH($A311,'Checkouts'!$L$3:$L$502,0)),""))</f>
        <v/>
      </c>
      <c r="O311" s="13"/>
    </row>
    <row r="312" spans="1:15" x14ac:dyDescent="0.25">
      <c r="A312" s="13"/>
      <c r="B312" s="13"/>
      <c r="C312" s="13"/>
      <c r="D312" s="13"/>
      <c r="E312" s="13"/>
      <c r="F312" s="13"/>
      <c r="G312" s="14"/>
      <c r="H312" s="13"/>
      <c r="I312" s="14"/>
      <c r="J312" s="13"/>
      <c r="K312" s="15" t="str">
        <f>IF($A312="","",IF($H312&lt;&gt;"Yes","",IF($I312="","",IF($J312="","",EDATE($I312,$J312)))))</f>
        <v/>
      </c>
      <c r="L312" s="16" t="str">
        <f>IF($A312="","",IF($K312="","—",IF($K312&lt;=TODAY(),"due",IF($K312&lt;=TODAY()+30,"within 30 days","ok"))))</f>
        <v/>
      </c>
      <c r="M312" s="16" t="str">
        <f>IF($A312="","",IF(COUNTIF('Checkouts'!$L$3:$L$502,$A312)&gt;0,"issued","available"))</f>
        <v/>
      </c>
      <c r="N312" s="16" t="str">
        <f>IF($A312="","",IFERROR(INDEX('Checkouts'!$D$3:$D$502,MATCH($A312,'Checkouts'!$L$3:$L$502,0)),""))</f>
        <v/>
      </c>
      <c r="O312" s="13"/>
    </row>
    <row r="313" spans="1:15" x14ac:dyDescent="0.25">
      <c r="A313" s="13"/>
      <c r="B313" s="13"/>
      <c r="C313" s="13"/>
      <c r="D313" s="13"/>
      <c r="E313" s="13"/>
      <c r="F313" s="13"/>
      <c r="G313" s="14"/>
      <c r="H313" s="13"/>
      <c r="I313" s="14"/>
      <c r="J313" s="13"/>
      <c r="K313" s="15" t="str">
        <f>IF($A313="","",IF($H313&lt;&gt;"Yes","",IF($I313="","",IF($J313="","",EDATE($I313,$J313)))))</f>
        <v/>
      </c>
      <c r="L313" s="16" t="str">
        <f>IF($A313="","",IF($K313="","—",IF($K313&lt;=TODAY(),"due",IF($K313&lt;=TODAY()+30,"within 30 days","ok"))))</f>
        <v/>
      </c>
      <c r="M313" s="16" t="str">
        <f>IF($A313="","",IF(COUNTIF('Checkouts'!$L$3:$L$502,$A313)&gt;0,"issued","available"))</f>
        <v/>
      </c>
      <c r="N313" s="16" t="str">
        <f>IF($A313="","",IFERROR(INDEX('Checkouts'!$D$3:$D$502,MATCH($A313,'Checkouts'!$L$3:$L$502,0)),""))</f>
        <v/>
      </c>
      <c r="O313" s="13"/>
    </row>
    <row r="314" spans="1:15" x14ac:dyDescent="0.25">
      <c r="A314" s="13"/>
      <c r="B314" s="13"/>
      <c r="C314" s="13"/>
      <c r="D314" s="13"/>
      <c r="E314" s="13"/>
      <c r="F314" s="13"/>
      <c r="G314" s="14"/>
      <c r="H314" s="13"/>
      <c r="I314" s="14"/>
      <c r="J314" s="13"/>
      <c r="K314" s="15" t="str">
        <f>IF($A314="","",IF($H314&lt;&gt;"Yes","",IF($I314="","",IF($J314="","",EDATE($I314,$J314)))))</f>
        <v/>
      </c>
      <c r="L314" s="16" t="str">
        <f>IF($A314="","",IF($K314="","—",IF($K314&lt;=TODAY(),"due",IF($K314&lt;=TODAY()+30,"within 30 days","ok"))))</f>
        <v/>
      </c>
      <c r="M314" s="16" t="str">
        <f>IF($A314="","",IF(COUNTIF('Checkouts'!$L$3:$L$502,$A314)&gt;0,"issued","available"))</f>
        <v/>
      </c>
      <c r="N314" s="16" t="str">
        <f>IF($A314="","",IFERROR(INDEX('Checkouts'!$D$3:$D$502,MATCH($A314,'Checkouts'!$L$3:$L$502,0)),""))</f>
        <v/>
      </c>
      <c r="O314" s="13"/>
    </row>
    <row r="315" spans="1:15" x14ac:dyDescent="0.25">
      <c r="A315" s="13"/>
      <c r="B315" s="13"/>
      <c r="C315" s="13"/>
      <c r="D315" s="13"/>
      <c r="E315" s="13"/>
      <c r="F315" s="13"/>
      <c r="G315" s="14"/>
      <c r="H315" s="13"/>
      <c r="I315" s="14"/>
      <c r="J315" s="13"/>
      <c r="K315" s="15" t="str">
        <f>IF($A315="","",IF($H315&lt;&gt;"Yes","",IF($I315="","",IF($J315="","",EDATE($I315,$J315)))))</f>
        <v/>
      </c>
      <c r="L315" s="16" t="str">
        <f>IF($A315="","",IF($K315="","—",IF($K315&lt;=TODAY(),"due",IF($K315&lt;=TODAY()+30,"within 30 days","ok"))))</f>
        <v/>
      </c>
      <c r="M315" s="16" t="str">
        <f>IF($A315="","",IF(COUNTIF('Checkouts'!$L$3:$L$502,$A315)&gt;0,"issued","available"))</f>
        <v/>
      </c>
      <c r="N315" s="16" t="str">
        <f>IF($A315="","",IFERROR(INDEX('Checkouts'!$D$3:$D$502,MATCH($A315,'Checkouts'!$L$3:$L$502,0)),""))</f>
        <v/>
      </c>
      <c r="O315" s="13"/>
    </row>
    <row r="316" spans="1:15" x14ac:dyDescent="0.25">
      <c r="A316" s="13"/>
      <c r="B316" s="13"/>
      <c r="C316" s="13"/>
      <c r="D316" s="13"/>
      <c r="E316" s="13"/>
      <c r="F316" s="13"/>
      <c r="G316" s="14"/>
      <c r="H316" s="13"/>
      <c r="I316" s="14"/>
      <c r="J316" s="13"/>
      <c r="K316" s="15" t="str">
        <f>IF($A316="","",IF($H316&lt;&gt;"Yes","",IF($I316="","",IF($J316="","",EDATE($I316,$J316)))))</f>
        <v/>
      </c>
      <c r="L316" s="16" t="str">
        <f>IF($A316="","",IF($K316="","—",IF($K316&lt;=TODAY(),"due",IF($K316&lt;=TODAY()+30,"within 30 days","ok"))))</f>
        <v/>
      </c>
      <c r="M316" s="16" t="str">
        <f>IF($A316="","",IF(COUNTIF('Checkouts'!$L$3:$L$502,$A316)&gt;0,"issued","available"))</f>
        <v/>
      </c>
      <c r="N316" s="16" t="str">
        <f>IF($A316="","",IFERROR(INDEX('Checkouts'!$D$3:$D$502,MATCH($A316,'Checkouts'!$L$3:$L$502,0)),""))</f>
        <v/>
      </c>
      <c r="O316" s="13"/>
    </row>
    <row r="317" spans="1:15" x14ac:dyDescent="0.25">
      <c r="A317" s="13"/>
      <c r="B317" s="13"/>
      <c r="C317" s="13"/>
      <c r="D317" s="13"/>
      <c r="E317" s="13"/>
      <c r="F317" s="13"/>
      <c r="G317" s="14"/>
      <c r="H317" s="13"/>
      <c r="I317" s="14"/>
      <c r="J317" s="13"/>
      <c r="K317" s="15" t="str">
        <f>IF($A317="","",IF($H317&lt;&gt;"Yes","",IF($I317="","",IF($J317="","",EDATE($I317,$J317)))))</f>
        <v/>
      </c>
      <c r="L317" s="16" t="str">
        <f>IF($A317="","",IF($K317="","—",IF($K317&lt;=TODAY(),"due",IF($K317&lt;=TODAY()+30,"within 30 days","ok"))))</f>
        <v/>
      </c>
      <c r="M317" s="16" t="str">
        <f>IF($A317="","",IF(COUNTIF('Checkouts'!$L$3:$L$502,$A317)&gt;0,"issued","available"))</f>
        <v/>
      </c>
      <c r="N317" s="16" t="str">
        <f>IF($A317="","",IFERROR(INDEX('Checkouts'!$D$3:$D$502,MATCH($A317,'Checkouts'!$L$3:$L$502,0)),""))</f>
        <v/>
      </c>
      <c r="O317" s="13"/>
    </row>
    <row r="318" spans="1:15" x14ac:dyDescent="0.25">
      <c r="A318" s="13"/>
      <c r="B318" s="13"/>
      <c r="C318" s="13"/>
      <c r="D318" s="13"/>
      <c r="E318" s="13"/>
      <c r="F318" s="13"/>
      <c r="G318" s="14"/>
      <c r="H318" s="13"/>
      <c r="I318" s="14"/>
      <c r="J318" s="13"/>
      <c r="K318" s="15" t="str">
        <f>IF($A318="","",IF($H318&lt;&gt;"Yes","",IF($I318="","",IF($J318="","",EDATE($I318,$J318)))))</f>
        <v/>
      </c>
      <c r="L318" s="16" t="str">
        <f>IF($A318="","",IF($K318="","—",IF($K318&lt;=TODAY(),"due",IF($K318&lt;=TODAY()+30,"within 30 days","ok"))))</f>
        <v/>
      </c>
      <c r="M318" s="16" t="str">
        <f>IF($A318="","",IF(COUNTIF('Checkouts'!$L$3:$L$502,$A318)&gt;0,"issued","available"))</f>
        <v/>
      </c>
      <c r="N318" s="16" t="str">
        <f>IF($A318="","",IFERROR(INDEX('Checkouts'!$D$3:$D$502,MATCH($A318,'Checkouts'!$L$3:$L$502,0)),""))</f>
        <v/>
      </c>
      <c r="O318" s="13"/>
    </row>
    <row r="319" spans="1:15" x14ac:dyDescent="0.25">
      <c r="A319" s="13"/>
      <c r="B319" s="13"/>
      <c r="C319" s="13"/>
      <c r="D319" s="13"/>
      <c r="E319" s="13"/>
      <c r="F319" s="13"/>
      <c r="G319" s="14"/>
      <c r="H319" s="13"/>
      <c r="I319" s="14"/>
      <c r="J319" s="13"/>
      <c r="K319" s="15" t="str">
        <f>IF($A319="","",IF($H319&lt;&gt;"Yes","",IF($I319="","",IF($J319="","",EDATE($I319,$J319)))))</f>
        <v/>
      </c>
      <c r="L319" s="16" t="str">
        <f>IF($A319="","",IF($K319="","—",IF($K319&lt;=TODAY(),"due",IF($K319&lt;=TODAY()+30,"within 30 days","ok"))))</f>
        <v/>
      </c>
      <c r="M319" s="16" t="str">
        <f>IF($A319="","",IF(COUNTIF('Checkouts'!$L$3:$L$502,$A319)&gt;0,"issued","available"))</f>
        <v/>
      </c>
      <c r="N319" s="16" t="str">
        <f>IF($A319="","",IFERROR(INDEX('Checkouts'!$D$3:$D$502,MATCH($A319,'Checkouts'!$L$3:$L$502,0)),""))</f>
        <v/>
      </c>
      <c r="O319" s="13"/>
    </row>
    <row r="320" spans="1:15" x14ac:dyDescent="0.25">
      <c r="A320" s="13"/>
      <c r="B320" s="13"/>
      <c r="C320" s="13"/>
      <c r="D320" s="13"/>
      <c r="E320" s="13"/>
      <c r="F320" s="13"/>
      <c r="G320" s="14"/>
      <c r="H320" s="13"/>
      <c r="I320" s="14"/>
      <c r="J320" s="13"/>
      <c r="K320" s="15" t="str">
        <f>IF($A320="","",IF($H320&lt;&gt;"Yes","",IF($I320="","",IF($J320="","",EDATE($I320,$J320)))))</f>
        <v/>
      </c>
      <c r="L320" s="16" t="str">
        <f>IF($A320="","",IF($K320="","—",IF($K320&lt;=TODAY(),"due",IF($K320&lt;=TODAY()+30,"within 30 days","ok"))))</f>
        <v/>
      </c>
      <c r="M320" s="16" t="str">
        <f>IF($A320="","",IF(COUNTIF('Checkouts'!$L$3:$L$502,$A320)&gt;0,"issued","available"))</f>
        <v/>
      </c>
      <c r="N320" s="16" t="str">
        <f>IF($A320="","",IFERROR(INDEX('Checkouts'!$D$3:$D$502,MATCH($A320,'Checkouts'!$L$3:$L$502,0)),""))</f>
        <v/>
      </c>
      <c r="O320" s="13"/>
    </row>
    <row r="321" spans="1:15" x14ac:dyDescent="0.25">
      <c r="A321" s="13"/>
      <c r="B321" s="13"/>
      <c r="C321" s="13"/>
      <c r="D321" s="13"/>
      <c r="E321" s="13"/>
      <c r="F321" s="13"/>
      <c r="G321" s="14"/>
      <c r="H321" s="13"/>
      <c r="I321" s="14"/>
      <c r="J321" s="13"/>
      <c r="K321" s="15" t="str">
        <f>IF($A321="","",IF($H321&lt;&gt;"Yes","",IF($I321="","",IF($J321="","",EDATE($I321,$J321)))))</f>
        <v/>
      </c>
      <c r="L321" s="16" t="str">
        <f>IF($A321="","",IF($K321="","—",IF($K321&lt;=TODAY(),"due",IF($K321&lt;=TODAY()+30,"within 30 days","ok"))))</f>
        <v/>
      </c>
      <c r="M321" s="16" t="str">
        <f>IF($A321="","",IF(COUNTIF('Checkouts'!$L$3:$L$502,$A321)&gt;0,"issued","available"))</f>
        <v/>
      </c>
      <c r="N321" s="16" t="str">
        <f>IF($A321="","",IFERROR(INDEX('Checkouts'!$D$3:$D$502,MATCH($A321,'Checkouts'!$L$3:$L$502,0)),""))</f>
        <v/>
      </c>
      <c r="O321" s="13"/>
    </row>
    <row r="322" spans="1:15" x14ac:dyDescent="0.25">
      <c r="A322" s="13"/>
      <c r="B322" s="13"/>
      <c r="C322" s="13"/>
      <c r="D322" s="13"/>
      <c r="E322" s="13"/>
      <c r="F322" s="13"/>
      <c r="G322" s="14"/>
      <c r="H322" s="13"/>
      <c r="I322" s="14"/>
      <c r="J322" s="13"/>
      <c r="K322" s="15" t="str">
        <f>IF($A322="","",IF($H322&lt;&gt;"Yes","",IF($I322="","",IF($J322="","",EDATE($I322,$J322)))))</f>
        <v/>
      </c>
      <c r="L322" s="16" t="str">
        <f>IF($A322="","",IF($K322="","—",IF($K322&lt;=TODAY(),"due",IF($K322&lt;=TODAY()+30,"within 30 days","ok"))))</f>
        <v/>
      </c>
      <c r="M322" s="16" t="str">
        <f>IF($A322="","",IF(COUNTIF('Checkouts'!$L$3:$L$502,$A322)&gt;0,"issued","available"))</f>
        <v/>
      </c>
      <c r="N322" s="16" t="str">
        <f>IF($A322="","",IFERROR(INDEX('Checkouts'!$D$3:$D$502,MATCH($A322,'Checkouts'!$L$3:$L$502,0)),""))</f>
        <v/>
      </c>
      <c r="O322" s="13"/>
    </row>
    <row r="323" spans="1:15" x14ac:dyDescent="0.25">
      <c r="A323" s="13"/>
      <c r="B323" s="13"/>
      <c r="C323" s="13"/>
      <c r="D323" s="13"/>
      <c r="E323" s="13"/>
      <c r="F323" s="13"/>
      <c r="G323" s="14"/>
      <c r="H323" s="13"/>
      <c r="I323" s="14"/>
      <c r="J323" s="13"/>
      <c r="K323" s="15" t="str">
        <f>IF($A323="","",IF($H323&lt;&gt;"Yes","",IF($I323="","",IF($J323="","",EDATE($I323,$J323)))))</f>
        <v/>
      </c>
      <c r="L323" s="16" t="str">
        <f>IF($A323="","",IF($K323="","—",IF($K323&lt;=TODAY(),"due",IF($K323&lt;=TODAY()+30,"within 30 days","ok"))))</f>
        <v/>
      </c>
      <c r="M323" s="16" t="str">
        <f>IF($A323="","",IF(COUNTIF('Checkouts'!$L$3:$L$502,$A323)&gt;0,"issued","available"))</f>
        <v/>
      </c>
      <c r="N323" s="16" t="str">
        <f>IF($A323="","",IFERROR(INDEX('Checkouts'!$D$3:$D$502,MATCH($A323,'Checkouts'!$L$3:$L$502,0)),""))</f>
        <v/>
      </c>
      <c r="O323" s="13"/>
    </row>
    <row r="324" spans="1:15" x14ac:dyDescent="0.25">
      <c r="A324" s="13"/>
      <c r="B324" s="13"/>
      <c r="C324" s="13"/>
      <c r="D324" s="13"/>
      <c r="E324" s="13"/>
      <c r="F324" s="13"/>
      <c r="G324" s="14"/>
      <c r="H324" s="13"/>
      <c r="I324" s="14"/>
      <c r="J324" s="13"/>
      <c r="K324" s="15" t="str">
        <f>IF($A324="","",IF($H324&lt;&gt;"Yes","",IF($I324="","",IF($J324="","",EDATE($I324,$J324)))))</f>
        <v/>
      </c>
      <c r="L324" s="16" t="str">
        <f>IF($A324="","",IF($K324="","—",IF($K324&lt;=TODAY(),"due",IF($K324&lt;=TODAY()+30,"within 30 days","ok"))))</f>
        <v/>
      </c>
      <c r="M324" s="16" t="str">
        <f>IF($A324="","",IF(COUNTIF('Checkouts'!$L$3:$L$502,$A324)&gt;0,"issued","available"))</f>
        <v/>
      </c>
      <c r="N324" s="16" t="str">
        <f>IF($A324="","",IFERROR(INDEX('Checkouts'!$D$3:$D$502,MATCH($A324,'Checkouts'!$L$3:$L$502,0)),""))</f>
        <v/>
      </c>
      <c r="O324" s="13"/>
    </row>
    <row r="325" spans="1:15" x14ac:dyDescent="0.25">
      <c r="A325" s="13"/>
      <c r="B325" s="13"/>
      <c r="C325" s="13"/>
      <c r="D325" s="13"/>
      <c r="E325" s="13"/>
      <c r="F325" s="13"/>
      <c r="G325" s="14"/>
      <c r="H325" s="13"/>
      <c r="I325" s="14"/>
      <c r="J325" s="13"/>
      <c r="K325" s="15" t="str">
        <f>IF($A325="","",IF($H325&lt;&gt;"Yes","",IF($I325="","",IF($J325="","",EDATE($I325,$J325)))))</f>
        <v/>
      </c>
      <c r="L325" s="16" t="str">
        <f>IF($A325="","",IF($K325="","—",IF($K325&lt;=TODAY(),"due",IF($K325&lt;=TODAY()+30,"within 30 days","ok"))))</f>
        <v/>
      </c>
      <c r="M325" s="16" t="str">
        <f>IF($A325="","",IF(COUNTIF('Checkouts'!$L$3:$L$502,$A325)&gt;0,"issued","available"))</f>
        <v/>
      </c>
      <c r="N325" s="16" t="str">
        <f>IF($A325="","",IFERROR(INDEX('Checkouts'!$D$3:$D$502,MATCH($A325,'Checkouts'!$L$3:$L$502,0)),""))</f>
        <v/>
      </c>
      <c r="O325" s="13"/>
    </row>
    <row r="326" spans="1:15" x14ac:dyDescent="0.25">
      <c r="A326" s="13"/>
      <c r="B326" s="13"/>
      <c r="C326" s="13"/>
      <c r="D326" s="13"/>
      <c r="E326" s="13"/>
      <c r="F326" s="13"/>
      <c r="G326" s="14"/>
      <c r="H326" s="13"/>
      <c r="I326" s="14"/>
      <c r="J326" s="13"/>
      <c r="K326" s="15" t="str">
        <f>IF($A326="","",IF($H326&lt;&gt;"Yes","",IF($I326="","",IF($J326="","",EDATE($I326,$J326)))))</f>
        <v/>
      </c>
      <c r="L326" s="16" t="str">
        <f>IF($A326="","",IF($K326="","—",IF($K326&lt;=TODAY(),"due",IF($K326&lt;=TODAY()+30,"within 30 days","ok"))))</f>
        <v/>
      </c>
      <c r="M326" s="16" t="str">
        <f>IF($A326="","",IF(COUNTIF('Checkouts'!$L$3:$L$502,$A326)&gt;0,"issued","available"))</f>
        <v/>
      </c>
      <c r="N326" s="16" t="str">
        <f>IF($A326="","",IFERROR(INDEX('Checkouts'!$D$3:$D$502,MATCH($A326,'Checkouts'!$L$3:$L$502,0)),""))</f>
        <v/>
      </c>
      <c r="O326" s="13"/>
    </row>
    <row r="327" spans="1:15" x14ac:dyDescent="0.25">
      <c r="A327" s="13"/>
      <c r="B327" s="13"/>
      <c r="C327" s="13"/>
      <c r="D327" s="13"/>
      <c r="E327" s="13"/>
      <c r="F327" s="13"/>
      <c r="G327" s="14"/>
      <c r="H327" s="13"/>
      <c r="I327" s="14"/>
      <c r="J327" s="13"/>
      <c r="K327" s="15" t="str">
        <f>IF($A327="","",IF($H327&lt;&gt;"Yes","",IF($I327="","",IF($J327="","",EDATE($I327,$J327)))))</f>
        <v/>
      </c>
      <c r="L327" s="16" t="str">
        <f>IF($A327="","",IF($K327="","—",IF($K327&lt;=TODAY(),"due",IF($K327&lt;=TODAY()+30,"within 30 days","ok"))))</f>
        <v/>
      </c>
      <c r="M327" s="16" t="str">
        <f>IF($A327="","",IF(COUNTIF('Checkouts'!$L$3:$L$502,$A327)&gt;0,"issued","available"))</f>
        <v/>
      </c>
      <c r="N327" s="16" t="str">
        <f>IF($A327="","",IFERROR(INDEX('Checkouts'!$D$3:$D$502,MATCH($A327,'Checkouts'!$L$3:$L$502,0)),""))</f>
        <v/>
      </c>
      <c r="O327" s="13"/>
    </row>
    <row r="328" spans="1:15" x14ac:dyDescent="0.25">
      <c r="A328" s="13"/>
      <c r="B328" s="13"/>
      <c r="C328" s="13"/>
      <c r="D328" s="13"/>
      <c r="E328" s="13"/>
      <c r="F328" s="13"/>
      <c r="G328" s="14"/>
      <c r="H328" s="13"/>
      <c r="I328" s="14"/>
      <c r="J328" s="13"/>
      <c r="K328" s="15" t="str">
        <f>IF($A328="","",IF($H328&lt;&gt;"Yes","",IF($I328="","",IF($J328="","",EDATE($I328,$J328)))))</f>
        <v/>
      </c>
      <c r="L328" s="16" t="str">
        <f>IF($A328="","",IF($K328="","—",IF($K328&lt;=TODAY(),"due",IF($K328&lt;=TODAY()+30,"within 30 days","ok"))))</f>
        <v/>
      </c>
      <c r="M328" s="16" t="str">
        <f>IF($A328="","",IF(COUNTIF('Checkouts'!$L$3:$L$502,$A328)&gt;0,"issued","available"))</f>
        <v/>
      </c>
      <c r="N328" s="16" t="str">
        <f>IF($A328="","",IFERROR(INDEX('Checkouts'!$D$3:$D$502,MATCH($A328,'Checkouts'!$L$3:$L$502,0)),""))</f>
        <v/>
      </c>
      <c r="O328" s="13"/>
    </row>
    <row r="329" spans="1:15" x14ac:dyDescent="0.25">
      <c r="A329" s="13"/>
      <c r="B329" s="13"/>
      <c r="C329" s="13"/>
      <c r="D329" s="13"/>
      <c r="E329" s="13"/>
      <c r="F329" s="13"/>
      <c r="G329" s="14"/>
      <c r="H329" s="13"/>
      <c r="I329" s="14"/>
      <c r="J329" s="13"/>
      <c r="K329" s="15" t="str">
        <f>IF($A329="","",IF($H329&lt;&gt;"Yes","",IF($I329="","",IF($J329="","",EDATE($I329,$J329)))))</f>
        <v/>
      </c>
      <c r="L329" s="16" t="str">
        <f>IF($A329="","",IF($K329="","—",IF($K329&lt;=TODAY(),"due",IF($K329&lt;=TODAY()+30,"within 30 days","ok"))))</f>
        <v/>
      </c>
      <c r="M329" s="16" t="str">
        <f>IF($A329="","",IF(COUNTIF('Checkouts'!$L$3:$L$502,$A329)&gt;0,"issued","available"))</f>
        <v/>
      </c>
      <c r="N329" s="16" t="str">
        <f>IF($A329="","",IFERROR(INDEX('Checkouts'!$D$3:$D$502,MATCH($A329,'Checkouts'!$L$3:$L$502,0)),""))</f>
        <v/>
      </c>
      <c r="O329" s="13"/>
    </row>
    <row r="330" spans="1:15" x14ac:dyDescent="0.25">
      <c r="A330" s="13"/>
      <c r="B330" s="13"/>
      <c r="C330" s="13"/>
      <c r="D330" s="13"/>
      <c r="E330" s="13"/>
      <c r="F330" s="13"/>
      <c r="G330" s="14"/>
      <c r="H330" s="13"/>
      <c r="I330" s="14"/>
      <c r="J330" s="13"/>
      <c r="K330" s="15" t="str">
        <f>IF($A330="","",IF($H330&lt;&gt;"Yes","",IF($I330="","",IF($J330="","",EDATE($I330,$J330)))))</f>
        <v/>
      </c>
      <c r="L330" s="16" t="str">
        <f>IF($A330="","",IF($K330="","—",IF($K330&lt;=TODAY(),"due",IF($K330&lt;=TODAY()+30,"within 30 days","ok"))))</f>
        <v/>
      </c>
      <c r="M330" s="16" t="str">
        <f>IF($A330="","",IF(COUNTIF('Checkouts'!$L$3:$L$502,$A330)&gt;0,"issued","available"))</f>
        <v/>
      </c>
      <c r="N330" s="16" t="str">
        <f>IF($A330="","",IFERROR(INDEX('Checkouts'!$D$3:$D$502,MATCH($A330,'Checkouts'!$L$3:$L$502,0)),""))</f>
        <v/>
      </c>
      <c r="O330" s="13"/>
    </row>
    <row r="331" spans="1:15" x14ac:dyDescent="0.25">
      <c r="A331" s="13"/>
      <c r="B331" s="13"/>
      <c r="C331" s="13"/>
      <c r="D331" s="13"/>
      <c r="E331" s="13"/>
      <c r="F331" s="13"/>
      <c r="G331" s="14"/>
      <c r="H331" s="13"/>
      <c r="I331" s="14"/>
      <c r="J331" s="13"/>
      <c r="K331" s="15" t="str">
        <f>IF($A331="","",IF($H331&lt;&gt;"Yes","",IF($I331="","",IF($J331="","",EDATE($I331,$J331)))))</f>
        <v/>
      </c>
      <c r="L331" s="16" t="str">
        <f>IF($A331="","",IF($K331="","—",IF($K331&lt;=TODAY(),"due",IF($K331&lt;=TODAY()+30,"within 30 days","ok"))))</f>
        <v/>
      </c>
      <c r="M331" s="16" t="str">
        <f>IF($A331="","",IF(COUNTIF('Checkouts'!$L$3:$L$502,$A331)&gt;0,"issued","available"))</f>
        <v/>
      </c>
      <c r="N331" s="16" t="str">
        <f>IF($A331="","",IFERROR(INDEX('Checkouts'!$D$3:$D$502,MATCH($A331,'Checkouts'!$L$3:$L$502,0)),""))</f>
        <v/>
      </c>
      <c r="O331" s="13"/>
    </row>
    <row r="332" spans="1:15" x14ac:dyDescent="0.25">
      <c r="A332" s="13"/>
      <c r="B332" s="13"/>
      <c r="C332" s="13"/>
      <c r="D332" s="13"/>
      <c r="E332" s="13"/>
      <c r="F332" s="13"/>
      <c r="G332" s="14"/>
      <c r="H332" s="13"/>
      <c r="I332" s="14"/>
      <c r="J332" s="13"/>
      <c r="K332" s="15" t="str">
        <f>IF($A332="","",IF($H332&lt;&gt;"Yes","",IF($I332="","",IF($J332="","",EDATE($I332,$J332)))))</f>
        <v/>
      </c>
      <c r="L332" s="16" t="str">
        <f>IF($A332="","",IF($K332="","—",IF($K332&lt;=TODAY(),"due",IF($K332&lt;=TODAY()+30,"within 30 days","ok"))))</f>
        <v/>
      </c>
      <c r="M332" s="16" t="str">
        <f>IF($A332="","",IF(COUNTIF('Checkouts'!$L$3:$L$502,$A332)&gt;0,"issued","available"))</f>
        <v/>
      </c>
      <c r="N332" s="16" t="str">
        <f>IF($A332="","",IFERROR(INDEX('Checkouts'!$D$3:$D$502,MATCH($A332,'Checkouts'!$L$3:$L$502,0)),""))</f>
        <v/>
      </c>
      <c r="O332" s="13"/>
    </row>
    <row r="333" spans="1:15" x14ac:dyDescent="0.25">
      <c r="A333" s="13"/>
      <c r="B333" s="13"/>
      <c r="C333" s="13"/>
      <c r="D333" s="13"/>
      <c r="E333" s="13"/>
      <c r="F333" s="13"/>
      <c r="G333" s="14"/>
      <c r="H333" s="13"/>
      <c r="I333" s="14"/>
      <c r="J333" s="13"/>
      <c r="K333" s="15" t="str">
        <f>IF($A333="","",IF($H333&lt;&gt;"Yes","",IF($I333="","",IF($J333="","",EDATE($I333,$J333)))))</f>
        <v/>
      </c>
      <c r="L333" s="16" t="str">
        <f>IF($A333="","",IF($K333="","—",IF($K333&lt;=TODAY(),"due",IF($K333&lt;=TODAY()+30,"within 30 days","ok"))))</f>
        <v/>
      </c>
      <c r="M333" s="16" t="str">
        <f>IF($A333="","",IF(COUNTIF('Checkouts'!$L$3:$L$502,$A333)&gt;0,"issued","available"))</f>
        <v/>
      </c>
      <c r="N333" s="16" t="str">
        <f>IF($A333="","",IFERROR(INDEX('Checkouts'!$D$3:$D$502,MATCH($A333,'Checkouts'!$L$3:$L$502,0)),""))</f>
        <v/>
      </c>
      <c r="O333" s="13"/>
    </row>
    <row r="334" spans="1:15" x14ac:dyDescent="0.25">
      <c r="A334" s="13"/>
      <c r="B334" s="13"/>
      <c r="C334" s="13"/>
      <c r="D334" s="13"/>
      <c r="E334" s="13"/>
      <c r="F334" s="13"/>
      <c r="G334" s="14"/>
      <c r="H334" s="13"/>
      <c r="I334" s="14"/>
      <c r="J334" s="13"/>
      <c r="K334" s="15" t="str">
        <f>IF($A334="","",IF($H334&lt;&gt;"Yes","",IF($I334="","",IF($J334="","",EDATE($I334,$J334)))))</f>
        <v/>
      </c>
      <c r="L334" s="16" t="str">
        <f>IF($A334="","",IF($K334="","—",IF($K334&lt;=TODAY(),"due",IF($K334&lt;=TODAY()+30,"within 30 days","ok"))))</f>
        <v/>
      </c>
      <c r="M334" s="16" t="str">
        <f>IF($A334="","",IF(COUNTIF('Checkouts'!$L$3:$L$502,$A334)&gt;0,"issued","available"))</f>
        <v/>
      </c>
      <c r="N334" s="16" t="str">
        <f>IF($A334="","",IFERROR(INDEX('Checkouts'!$D$3:$D$502,MATCH($A334,'Checkouts'!$L$3:$L$502,0)),""))</f>
        <v/>
      </c>
      <c r="O334" s="13"/>
    </row>
    <row r="335" spans="1:15" x14ac:dyDescent="0.25">
      <c r="A335" s="13"/>
      <c r="B335" s="13"/>
      <c r="C335" s="13"/>
      <c r="D335" s="13"/>
      <c r="E335" s="13"/>
      <c r="F335" s="13"/>
      <c r="G335" s="14"/>
      <c r="H335" s="13"/>
      <c r="I335" s="14"/>
      <c r="J335" s="13"/>
      <c r="K335" s="15" t="str">
        <f>IF($A335="","",IF($H335&lt;&gt;"Yes","",IF($I335="","",IF($J335="","",EDATE($I335,$J335)))))</f>
        <v/>
      </c>
      <c r="L335" s="16" t="str">
        <f>IF($A335="","",IF($K335="","—",IF($K335&lt;=TODAY(),"due",IF($K335&lt;=TODAY()+30,"within 30 days","ok"))))</f>
        <v/>
      </c>
      <c r="M335" s="16" t="str">
        <f>IF($A335="","",IF(COUNTIF('Checkouts'!$L$3:$L$502,$A335)&gt;0,"issued","available"))</f>
        <v/>
      </c>
      <c r="N335" s="16" t="str">
        <f>IF($A335="","",IFERROR(INDEX('Checkouts'!$D$3:$D$502,MATCH($A335,'Checkouts'!$L$3:$L$502,0)),""))</f>
        <v/>
      </c>
      <c r="O335" s="13"/>
    </row>
    <row r="336" spans="1:15" x14ac:dyDescent="0.25">
      <c r="A336" s="13"/>
      <c r="B336" s="13"/>
      <c r="C336" s="13"/>
      <c r="D336" s="13"/>
      <c r="E336" s="13"/>
      <c r="F336" s="13"/>
      <c r="G336" s="14"/>
      <c r="H336" s="13"/>
      <c r="I336" s="14"/>
      <c r="J336" s="13"/>
      <c r="K336" s="15" t="str">
        <f>IF($A336="","",IF($H336&lt;&gt;"Yes","",IF($I336="","",IF($J336="","",EDATE($I336,$J336)))))</f>
        <v/>
      </c>
      <c r="L336" s="16" t="str">
        <f>IF($A336="","",IF($K336="","—",IF($K336&lt;=TODAY(),"due",IF($K336&lt;=TODAY()+30,"within 30 days","ok"))))</f>
        <v/>
      </c>
      <c r="M336" s="16" t="str">
        <f>IF($A336="","",IF(COUNTIF('Checkouts'!$L$3:$L$502,$A336)&gt;0,"issued","available"))</f>
        <v/>
      </c>
      <c r="N336" s="16" t="str">
        <f>IF($A336="","",IFERROR(INDEX('Checkouts'!$D$3:$D$502,MATCH($A336,'Checkouts'!$L$3:$L$502,0)),""))</f>
        <v/>
      </c>
      <c r="O336" s="13"/>
    </row>
    <row r="337" spans="1:15" x14ac:dyDescent="0.25">
      <c r="A337" s="13"/>
      <c r="B337" s="13"/>
      <c r="C337" s="13"/>
      <c r="D337" s="13"/>
      <c r="E337" s="13"/>
      <c r="F337" s="13"/>
      <c r="G337" s="14"/>
      <c r="H337" s="13"/>
      <c r="I337" s="14"/>
      <c r="J337" s="13"/>
      <c r="K337" s="15" t="str">
        <f>IF($A337="","",IF($H337&lt;&gt;"Yes","",IF($I337="","",IF($J337="","",EDATE($I337,$J337)))))</f>
        <v/>
      </c>
      <c r="L337" s="16" t="str">
        <f>IF($A337="","",IF($K337="","—",IF($K337&lt;=TODAY(),"due",IF($K337&lt;=TODAY()+30,"within 30 days","ok"))))</f>
        <v/>
      </c>
      <c r="M337" s="16" t="str">
        <f>IF($A337="","",IF(COUNTIF('Checkouts'!$L$3:$L$502,$A337)&gt;0,"issued","available"))</f>
        <v/>
      </c>
      <c r="N337" s="16" t="str">
        <f>IF($A337="","",IFERROR(INDEX('Checkouts'!$D$3:$D$502,MATCH($A337,'Checkouts'!$L$3:$L$502,0)),""))</f>
        <v/>
      </c>
      <c r="O337" s="13"/>
    </row>
    <row r="338" spans="1:15" x14ac:dyDescent="0.25">
      <c r="A338" s="13"/>
      <c r="B338" s="13"/>
      <c r="C338" s="13"/>
      <c r="D338" s="13"/>
      <c r="E338" s="13"/>
      <c r="F338" s="13"/>
      <c r="G338" s="14"/>
      <c r="H338" s="13"/>
      <c r="I338" s="14"/>
      <c r="J338" s="13"/>
      <c r="K338" s="15" t="str">
        <f>IF($A338="","",IF($H338&lt;&gt;"Yes","",IF($I338="","",IF($J338="","",EDATE($I338,$J338)))))</f>
        <v/>
      </c>
      <c r="L338" s="16" t="str">
        <f>IF($A338="","",IF($K338="","—",IF($K338&lt;=TODAY(),"due",IF($K338&lt;=TODAY()+30,"within 30 days","ok"))))</f>
        <v/>
      </c>
      <c r="M338" s="16" t="str">
        <f>IF($A338="","",IF(COUNTIF('Checkouts'!$L$3:$L$502,$A338)&gt;0,"issued","available"))</f>
        <v/>
      </c>
      <c r="N338" s="16" t="str">
        <f>IF($A338="","",IFERROR(INDEX('Checkouts'!$D$3:$D$502,MATCH($A338,'Checkouts'!$L$3:$L$502,0)),""))</f>
        <v/>
      </c>
      <c r="O338" s="13"/>
    </row>
    <row r="339" spans="1:15" x14ac:dyDescent="0.25">
      <c r="A339" s="13"/>
      <c r="B339" s="13"/>
      <c r="C339" s="13"/>
      <c r="D339" s="13"/>
      <c r="E339" s="13"/>
      <c r="F339" s="13"/>
      <c r="G339" s="14"/>
      <c r="H339" s="13"/>
      <c r="I339" s="14"/>
      <c r="J339" s="13"/>
      <c r="K339" s="15" t="str">
        <f>IF($A339="","",IF($H339&lt;&gt;"Yes","",IF($I339="","",IF($J339="","",EDATE($I339,$J339)))))</f>
        <v/>
      </c>
      <c r="L339" s="16" t="str">
        <f>IF($A339="","",IF($K339="","—",IF($K339&lt;=TODAY(),"due",IF($K339&lt;=TODAY()+30,"within 30 days","ok"))))</f>
        <v/>
      </c>
      <c r="M339" s="16" t="str">
        <f>IF($A339="","",IF(COUNTIF('Checkouts'!$L$3:$L$502,$A339)&gt;0,"issued","available"))</f>
        <v/>
      </c>
      <c r="N339" s="16" t="str">
        <f>IF($A339="","",IFERROR(INDEX('Checkouts'!$D$3:$D$502,MATCH($A339,'Checkouts'!$L$3:$L$502,0)),""))</f>
        <v/>
      </c>
      <c r="O339" s="13"/>
    </row>
    <row r="340" spans="1:15" x14ac:dyDescent="0.25">
      <c r="A340" s="13"/>
      <c r="B340" s="13"/>
      <c r="C340" s="13"/>
      <c r="D340" s="13"/>
      <c r="E340" s="13"/>
      <c r="F340" s="13"/>
      <c r="G340" s="14"/>
      <c r="H340" s="13"/>
      <c r="I340" s="14"/>
      <c r="J340" s="13"/>
      <c r="K340" s="15" t="str">
        <f>IF($A340="","",IF($H340&lt;&gt;"Yes","",IF($I340="","",IF($J340="","",EDATE($I340,$J340)))))</f>
        <v/>
      </c>
      <c r="L340" s="16" t="str">
        <f>IF($A340="","",IF($K340="","—",IF($K340&lt;=TODAY(),"due",IF($K340&lt;=TODAY()+30,"within 30 days","ok"))))</f>
        <v/>
      </c>
      <c r="M340" s="16" t="str">
        <f>IF($A340="","",IF(COUNTIF('Checkouts'!$L$3:$L$502,$A340)&gt;0,"issued","available"))</f>
        <v/>
      </c>
      <c r="N340" s="16" t="str">
        <f>IF($A340="","",IFERROR(INDEX('Checkouts'!$D$3:$D$502,MATCH($A340,'Checkouts'!$L$3:$L$502,0)),""))</f>
        <v/>
      </c>
      <c r="O340" s="13"/>
    </row>
    <row r="341" spans="1:15" x14ac:dyDescent="0.25">
      <c r="A341" s="13"/>
      <c r="B341" s="13"/>
      <c r="C341" s="13"/>
      <c r="D341" s="13"/>
      <c r="E341" s="13"/>
      <c r="F341" s="13"/>
      <c r="G341" s="14"/>
      <c r="H341" s="13"/>
      <c r="I341" s="14"/>
      <c r="J341" s="13"/>
      <c r="K341" s="15" t="str">
        <f>IF($A341="","",IF($H341&lt;&gt;"Yes","",IF($I341="","",IF($J341="","",EDATE($I341,$J341)))))</f>
        <v/>
      </c>
      <c r="L341" s="16" t="str">
        <f>IF($A341="","",IF($K341="","—",IF($K341&lt;=TODAY(),"due",IF($K341&lt;=TODAY()+30,"within 30 days","ok"))))</f>
        <v/>
      </c>
      <c r="M341" s="16" t="str">
        <f>IF($A341="","",IF(COUNTIF('Checkouts'!$L$3:$L$502,$A341)&gt;0,"issued","available"))</f>
        <v/>
      </c>
      <c r="N341" s="16" t="str">
        <f>IF($A341="","",IFERROR(INDEX('Checkouts'!$D$3:$D$502,MATCH($A341,'Checkouts'!$L$3:$L$502,0)),""))</f>
        <v/>
      </c>
      <c r="O341" s="13"/>
    </row>
    <row r="342" spans="1:15" x14ac:dyDescent="0.25">
      <c r="A342" s="13"/>
      <c r="B342" s="13"/>
      <c r="C342" s="13"/>
      <c r="D342" s="13"/>
      <c r="E342" s="13"/>
      <c r="F342" s="13"/>
      <c r="G342" s="14"/>
      <c r="H342" s="13"/>
      <c r="I342" s="14"/>
      <c r="J342" s="13"/>
      <c r="K342" s="15" t="str">
        <f>IF($A342="","",IF($H342&lt;&gt;"Yes","",IF($I342="","",IF($J342="","",EDATE($I342,$J342)))))</f>
        <v/>
      </c>
      <c r="L342" s="16" t="str">
        <f>IF($A342="","",IF($K342="","—",IF($K342&lt;=TODAY(),"due",IF($K342&lt;=TODAY()+30,"within 30 days","ok"))))</f>
        <v/>
      </c>
      <c r="M342" s="16" t="str">
        <f>IF($A342="","",IF(COUNTIF('Checkouts'!$L$3:$L$502,$A342)&gt;0,"issued","available"))</f>
        <v/>
      </c>
      <c r="N342" s="16" t="str">
        <f>IF($A342="","",IFERROR(INDEX('Checkouts'!$D$3:$D$502,MATCH($A342,'Checkouts'!$L$3:$L$502,0)),""))</f>
        <v/>
      </c>
      <c r="O342" s="13"/>
    </row>
    <row r="343" spans="1:15" x14ac:dyDescent="0.25">
      <c r="A343" s="13"/>
      <c r="B343" s="13"/>
      <c r="C343" s="13"/>
      <c r="D343" s="13"/>
      <c r="E343" s="13"/>
      <c r="F343" s="13"/>
      <c r="G343" s="14"/>
      <c r="H343" s="13"/>
      <c r="I343" s="14"/>
      <c r="J343" s="13"/>
      <c r="K343" s="15" t="str">
        <f>IF($A343="","",IF($H343&lt;&gt;"Yes","",IF($I343="","",IF($J343="","",EDATE($I343,$J343)))))</f>
        <v/>
      </c>
      <c r="L343" s="16" t="str">
        <f>IF($A343="","",IF($K343="","—",IF($K343&lt;=TODAY(),"due",IF($K343&lt;=TODAY()+30,"within 30 days","ok"))))</f>
        <v/>
      </c>
      <c r="M343" s="16" t="str">
        <f>IF($A343="","",IF(COUNTIF('Checkouts'!$L$3:$L$502,$A343)&gt;0,"issued","available"))</f>
        <v/>
      </c>
      <c r="N343" s="16" t="str">
        <f>IF($A343="","",IFERROR(INDEX('Checkouts'!$D$3:$D$502,MATCH($A343,'Checkouts'!$L$3:$L$502,0)),""))</f>
        <v/>
      </c>
      <c r="O343" s="13"/>
    </row>
    <row r="344" spans="1:15" x14ac:dyDescent="0.25">
      <c r="A344" s="13"/>
      <c r="B344" s="13"/>
      <c r="C344" s="13"/>
      <c r="D344" s="13"/>
      <c r="E344" s="13"/>
      <c r="F344" s="13"/>
      <c r="G344" s="14"/>
      <c r="H344" s="13"/>
      <c r="I344" s="14"/>
      <c r="J344" s="13"/>
      <c r="K344" s="15" t="str">
        <f>IF($A344="","",IF($H344&lt;&gt;"Yes","",IF($I344="","",IF($J344="","",EDATE($I344,$J344)))))</f>
        <v/>
      </c>
      <c r="L344" s="16" t="str">
        <f>IF($A344="","",IF($K344="","—",IF($K344&lt;=TODAY(),"due",IF($K344&lt;=TODAY()+30,"within 30 days","ok"))))</f>
        <v/>
      </c>
      <c r="M344" s="16" t="str">
        <f>IF($A344="","",IF(COUNTIF('Checkouts'!$L$3:$L$502,$A344)&gt;0,"issued","available"))</f>
        <v/>
      </c>
      <c r="N344" s="16" t="str">
        <f>IF($A344="","",IFERROR(INDEX('Checkouts'!$D$3:$D$502,MATCH($A344,'Checkouts'!$L$3:$L$502,0)),""))</f>
        <v/>
      </c>
      <c r="O344" s="13"/>
    </row>
    <row r="345" spans="1:15" x14ac:dyDescent="0.25">
      <c r="A345" s="13"/>
      <c r="B345" s="13"/>
      <c r="C345" s="13"/>
      <c r="D345" s="13"/>
      <c r="E345" s="13"/>
      <c r="F345" s="13"/>
      <c r="G345" s="14"/>
      <c r="H345" s="13"/>
      <c r="I345" s="14"/>
      <c r="J345" s="13"/>
      <c r="K345" s="15" t="str">
        <f>IF($A345="","",IF($H345&lt;&gt;"Yes","",IF($I345="","",IF($J345="","",EDATE($I345,$J345)))))</f>
        <v/>
      </c>
      <c r="L345" s="16" t="str">
        <f>IF($A345="","",IF($K345="","—",IF($K345&lt;=TODAY(),"due",IF($K345&lt;=TODAY()+30,"within 30 days","ok"))))</f>
        <v/>
      </c>
      <c r="M345" s="16" t="str">
        <f>IF($A345="","",IF(COUNTIF('Checkouts'!$L$3:$L$502,$A345)&gt;0,"issued","available"))</f>
        <v/>
      </c>
      <c r="N345" s="16" t="str">
        <f>IF($A345="","",IFERROR(INDEX('Checkouts'!$D$3:$D$502,MATCH($A345,'Checkouts'!$L$3:$L$502,0)),""))</f>
        <v/>
      </c>
      <c r="O345" s="13"/>
    </row>
    <row r="346" spans="1:15" x14ac:dyDescent="0.25">
      <c r="A346" s="13"/>
      <c r="B346" s="13"/>
      <c r="C346" s="13"/>
      <c r="D346" s="13"/>
      <c r="E346" s="13"/>
      <c r="F346" s="13"/>
      <c r="G346" s="14"/>
      <c r="H346" s="13"/>
      <c r="I346" s="14"/>
      <c r="J346" s="13"/>
      <c r="K346" s="15" t="str">
        <f>IF($A346="","",IF($H346&lt;&gt;"Yes","",IF($I346="","",IF($J346="","",EDATE($I346,$J346)))))</f>
        <v/>
      </c>
      <c r="L346" s="16" t="str">
        <f>IF($A346="","",IF($K346="","—",IF($K346&lt;=TODAY(),"due",IF($K346&lt;=TODAY()+30,"within 30 days","ok"))))</f>
        <v/>
      </c>
      <c r="M346" s="16" t="str">
        <f>IF($A346="","",IF(COUNTIF('Checkouts'!$L$3:$L$502,$A346)&gt;0,"issued","available"))</f>
        <v/>
      </c>
      <c r="N346" s="16" t="str">
        <f>IF($A346="","",IFERROR(INDEX('Checkouts'!$D$3:$D$502,MATCH($A346,'Checkouts'!$L$3:$L$502,0)),""))</f>
        <v/>
      </c>
      <c r="O346" s="13"/>
    </row>
    <row r="347" spans="1:15" x14ac:dyDescent="0.25">
      <c r="A347" s="13"/>
      <c r="B347" s="13"/>
      <c r="C347" s="13"/>
      <c r="D347" s="13"/>
      <c r="E347" s="13"/>
      <c r="F347" s="13"/>
      <c r="G347" s="14"/>
      <c r="H347" s="13"/>
      <c r="I347" s="14"/>
      <c r="J347" s="13"/>
      <c r="K347" s="15" t="str">
        <f>IF($A347="","",IF($H347&lt;&gt;"Yes","",IF($I347="","",IF($J347="","",EDATE($I347,$J347)))))</f>
        <v/>
      </c>
      <c r="L347" s="16" t="str">
        <f>IF($A347="","",IF($K347="","—",IF($K347&lt;=TODAY(),"due",IF($K347&lt;=TODAY()+30,"within 30 days","ok"))))</f>
        <v/>
      </c>
      <c r="M347" s="16" t="str">
        <f>IF($A347="","",IF(COUNTIF('Checkouts'!$L$3:$L$502,$A347)&gt;0,"issued","available"))</f>
        <v/>
      </c>
      <c r="N347" s="16" t="str">
        <f>IF($A347="","",IFERROR(INDEX('Checkouts'!$D$3:$D$502,MATCH($A347,'Checkouts'!$L$3:$L$502,0)),""))</f>
        <v/>
      </c>
      <c r="O347" s="13"/>
    </row>
    <row r="348" spans="1:15" x14ac:dyDescent="0.25">
      <c r="A348" s="13"/>
      <c r="B348" s="13"/>
      <c r="C348" s="13"/>
      <c r="D348" s="13"/>
      <c r="E348" s="13"/>
      <c r="F348" s="13"/>
      <c r="G348" s="14"/>
      <c r="H348" s="13"/>
      <c r="I348" s="14"/>
      <c r="J348" s="13"/>
      <c r="K348" s="15" t="str">
        <f>IF($A348="","",IF($H348&lt;&gt;"Yes","",IF($I348="","",IF($J348="","",EDATE($I348,$J348)))))</f>
        <v/>
      </c>
      <c r="L348" s="16" t="str">
        <f>IF($A348="","",IF($K348="","—",IF($K348&lt;=TODAY(),"due",IF($K348&lt;=TODAY()+30,"within 30 days","ok"))))</f>
        <v/>
      </c>
      <c r="M348" s="16" t="str">
        <f>IF($A348="","",IF(COUNTIF('Checkouts'!$L$3:$L$502,$A348)&gt;0,"issued","available"))</f>
        <v/>
      </c>
      <c r="N348" s="16" t="str">
        <f>IF($A348="","",IFERROR(INDEX('Checkouts'!$D$3:$D$502,MATCH($A348,'Checkouts'!$L$3:$L$502,0)),""))</f>
        <v/>
      </c>
      <c r="O348" s="13"/>
    </row>
    <row r="349" spans="1:15" x14ac:dyDescent="0.25">
      <c r="A349" s="13"/>
      <c r="B349" s="13"/>
      <c r="C349" s="13"/>
      <c r="D349" s="13"/>
      <c r="E349" s="13"/>
      <c r="F349" s="13"/>
      <c r="G349" s="14"/>
      <c r="H349" s="13"/>
      <c r="I349" s="14"/>
      <c r="J349" s="13"/>
      <c r="K349" s="15" t="str">
        <f>IF($A349="","",IF($H349&lt;&gt;"Yes","",IF($I349="","",IF($J349="","",EDATE($I349,$J349)))))</f>
        <v/>
      </c>
      <c r="L349" s="16" t="str">
        <f>IF($A349="","",IF($K349="","—",IF($K349&lt;=TODAY(),"due",IF($K349&lt;=TODAY()+30,"within 30 days","ok"))))</f>
        <v/>
      </c>
      <c r="M349" s="16" t="str">
        <f>IF($A349="","",IF(COUNTIF('Checkouts'!$L$3:$L$502,$A349)&gt;0,"issued","available"))</f>
        <v/>
      </c>
      <c r="N349" s="16" t="str">
        <f>IF($A349="","",IFERROR(INDEX('Checkouts'!$D$3:$D$502,MATCH($A349,'Checkouts'!$L$3:$L$502,0)),""))</f>
        <v/>
      </c>
      <c r="O349" s="13"/>
    </row>
    <row r="350" spans="1:15" x14ac:dyDescent="0.25">
      <c r="A350" s="13"/>
      <c r="B350" s="13"/>
      <c r="C350" s="13"/>
      <c r="D350" s="13"/>
      <c r="E350" s="13"/>
      <c r="F350" s="13"/>
      <c r="G350" s="14"/>
      <c r="H350" s="13"/>
      <c r="I350" s="14"/>
      <c r="J350" s="13"/>
      <c r="K350" s="15" t="str">
        <f>IF($A350="","",IF($H350&lt;&gt;"Yes","",IF($I350="","",IF($J350="","",EDATE($I350,$J350)))))</f>
        <v/>
      </c>
      <c r="L350" s="16" t="str">
        <f>IF($A350="","",IF($K350="","—",IF($K350&lt;=TODAY(),"due",IF($K350&lt;=TODAY()+30,"within 30 days","ok"))))</f>
        <v/>
      </c>
      <c r="M350" s="16" t="str">
        <f>IF($A350="","",IF(COUNTIF('Checkouts'!$L$3:$L$502,$A350)&gt;0,"issued","available"))</f>
        <v/>
      </c>
      <c r="N350" s="16" t="str">
        <f>IF($A350="","",IFERROR(INDEX('Checkouts'!$D$3:$D$502,MATCH($A350,'Checkouts'!$L$3:$L$502,0)),""))</f>
        <v/>
      </c>
      <c r="O350" s="13"/>
    </row>
    <row r="351" spans="1:15" x14ac:dyDescent="0.25">
      <c r="A351" s="13"/>
      <c r="B351" s="13"/>
      <c r="C351" s="13"/>
      <c r="D351" s="13"/>
      <c r="E351" s="13"/>
      <c r="F351" s="13"/>
      <c r="G351" s="14"/>
      <c r="H351" s="13"/>
      <c r="I351" s="14"/>
      <c r="J351" s="13"/>
      <c r="K351" s="15" t="str">
        <f>IF($A351="","",IF($H351&lt;&gt;"Yes","",IF($I351="","",IF($J351="","",EDATE($I351,$J351)))))</f>
        <v/>
      </c>
      <c r="L351" s="16" t="str">
        <f>IF($A351="","",IF($K351="","—",IF($K351&lt;=TODAY(),"due",IF($K351&lt;=TODAY()+30,"within 30 days","ok"))))</f>
        <v/>
      </c>
      <c r="M351" s="16" t="str">
        <f>IF($A351="","",IF(COUNTIF('Checkouts'!$L$3:$L$502,$A351)&gt;0,"issued","available"))</f>
        <v/>
      </c>
      <c r="N351" s="16" t="str">
        <f>IF($A351="","",IFERROR(INDEX('Checkouts'!$D$3:$D$502,MATCH($A351,'Checkouts'!$L$3:$L$502,0)),""))</f>
        <v/>
      </c>
      <c r="O351" s="13"/>
    </row>
    <row r="352" spans="1:15" x14ac:dyDescent="0.25">
      <c r="A352" s="13"/>
      <c r="B352" s="13"/>
      <c r="C352" s="13"/>
      <c r="D352" s="13"/>
      <c r="E352" s="13"/>
      <c r="F352" s="13"/>
      <c r="G352" s="14"/>
      <c r="H352" s="13"/>
      <c r="I352" s="14"/>
      <c r="J352" s="13"/>
      <c r="K352" s="15" t="str">
        <f>IF($A352="","",IF($H352&lt;&gt;"Yes","",IF($I352="","",IF($J352="","",EDATE($I352,$J352)))))</f>
        <v/>
      </c>
      <c r="L352" s="16" t="str">
        <f>IF($A352="","",IF($K352="","—",IF($K352&lt;=TODAY(),"due",IF($K352&lt;=TODAY()+30,"within 30 days","ok"))))</f>
        <v/>
      </c>
      <c r="M352" s="16" t="str">
        <f>IF($A352="","",IF(COUNTIF('Checkouts'!$L$3:$L$502,$A352)&gt;0,"issued","available"))</f>
        <v/>
      </c>
      <c r="N352" s="16" t="str">
        <f>IF($A352="","",IFERROR(INDEX('Checkouts'!$D$3:$D$502,MATCH($A352,'Checkouts'!$L$3:$L$502,0)),""))</f>
        <v/>
      </c>
      <c r="O352" s="13"/>
    </row>
    <row r="353" spans="1:15" x14ac:dyDescent="0.25">
      <c r="A353" s="13"/>
      <c r="B353" s="13"/>
      <c r="C353" s="13"/>
      <c r="D353" s="13"/>
      <c r="E353" s="13"/>
      <c r="F353" s="13"/>
      <c r="G353" s="14"/>
      <c r="H353" s="13"/>
      <c r="I353" s="14"/>
      <c r="J353" s="13"/>
      <c r="K353" s="15" t="str">
        <f>IF($A353="","",IF($H353&lt;&gt;"Yes","",IF($I353="","",IF($J353="","",EDATE($I353,$J353)))))</f>
        <v/>
      </c>
      <c r="L353" s="16" t="str">
        <f>IF($A353="","",IF($K353="","—",IF($K353&lt;=TODAY(),"due",IF($K353&lt;=TODAY()+30,"within 30 days","ok"))))</f>
        <v/>
      </c>
      <c r="M353" s="16" t="str">
        <f>IF($A353="","",IF(COUNTIF('Checkouts'!$L$3:$L$502,$A353)&gt;0,"issued","available"))</f>
        <v/>
      </c>
      <c r="N353" s="16" t="str">
        <f>IF($A353="","",IFERROR(INDEX('Checkouts'!$D$3:$D$502,MATCH($A353,'Checkouts'!$L$3:$L$502,0)),""))</f>
        <v/>
      </c>
      <c r="O353" s="13"/>
    </row>
    <row r="354" spans="1:15" x14ac:dyDescent="0.25">
      <c r="A354" s="13"/>
      <c r="B354" s="13"/>
      <c r="C354" s="13"/>
      <c r="D354" s="13"/>
      <c r="E354" s="13"/>
      <c r="F354" s="13"/>
      <c r="G354" s="14"/>
      <c r="H354" s="13"/>
      <c r="I354" s="14"/>
      <c r="J354" s="13"/>
      <c r="K354" s="15" t="str">
        <f>IF($A354="","",IF($H354&lt;&gt;"Yes","",IF($I354="","",IF($J354="","",EDATE($I354,$J354)))))</f>
        <v/>
      </c>
      <c r="L354" s="16" t="str">
        <f>IF($A354="","",IF($K354="","—",IF($K354&lt;=TODAY(),"due",IF($K354&lt;=TODAY()+30,"within 30 days","ok"))))</f>
        <v/>
      </c>
      <c r="M354" s="16" t="str">
        <f>IF($A354="","",IF(COUNTIF('Checkouts'!$L$3:$L$502,$A354)&gt;0,"issued","available"))</f>
        <v/>
      </c>
      <c r="N354" s="16" t="str">
        <f>IF($A354="","",IFERROR(INDEX('Checkouts'!$D$3:$D$502,MATCH($A354,'Checkouts'!$L$3:$L$502,0)),""))</f>
        <v/>
      </c>
      <c r="O354" s="13"/>
    </row>
    <row r="355" spans="1:15" x14ac:dyDescent="0.25">
      <c r="A355" s="13"/>
      <c r="B355" s="13"/>
      <c r="C355" s="13"/>
      <c r="D355" s="13"/>
      <c r="E355" s="13"/>
      <c r="F355" s="13"/>
      <c r="G355" s="14"/>
      <c r="H355" s="13"/>
      <c r="I355" s="14"/>
      <c r="J355" s="13"/>
      <c r="K355" s="15" t="str">
        <f>IF($A355="","",IF($H355&lt;&gt;"Yes","",IF($I355="","",IF($J355="","",EDATE($I355,$J355)))))</f>
        <v/>
      </c>
      <c r="L355" s="16" t="str">
        <f>IF($A355="","",IF($K355="","—",IF($K355&lt;=TODAY(),"due",IF($K355&lt;=TODAY()+30,"within 30 days","ok"))))</f>
        <v/>
      </c>
      <c r="M355" s="16" t="str">
        <f>IF($A355="","",IF(COUNTIF('Checkouts'!$L$3:$L$502,$A355)&gt;0,"issued","available"))</f>
        <v/>
      </c>
      <c r="N355" s="16" t="str">
        <f>IF($A355="","",IFERROR(INDEX('Checkouts'!$D$3:$D$502,MATCH($A355,'Checkouts'!$L$3:$L$502,0)),""))</f>
        <v/>
      </c>
      <c r="O355" s="13"/>
    </row>
    <row r="356" spans="1:15" x14ac:dyDescent="0.25">
      <c r="A356" s="13"/>
      <c r="B356" s="13"/>
      <c r="C356" s="13"/>
      <c r="D356" s="13"/>
      <c r="E356" s="13"/>
      <c r="F356" s="13"/>
      <c r="G356" s="14"/>
      <c r="H356" s="13"/>
      <c r="I356" s="14"/>
      <c r="J356" s="13"/>
      <c r="K356" s="15" t="str">
        <f>IF($A356="","",IF($H356&lt;&gt;"Yes","",IF($I356="","",IF($J356="","",EDATE($I356,$J356)))))</f>
        <v/>
      </c>
      <c r="L356" s="16" t="str">
        <f>IF($A356="","",IF($K356="","—",IF($K356&lt;=TODAY(),"due",IF($K356&lt;=TODAY()+30,"within 30 days","ok"))))</f>
        <v/>
      </c>
      <c r="M356" s="16" t="str">
        <f>IF($A356="","",IF(COUNTIF('Checkouts'!$L$3:$L$502,$A356)&gt;0,"issued","available"))</f>
        <v/>
      </c>
      <c r="N356" s="16" t="str">
        <f>IF($A356="","",IFERROR(INDEX('Checkouts'!$D$3:$D$502,MATCH($A356,'Checkouts'!$L$3:$L$502,0)),""))</f>
        <v/>
      </c>
      <c r="O356" s="13"/>
    </row>
    <row r="357" spans="1:15" x14ac:dyDescent="0.25">
      <c r="A357" s="13"/>
      <c r="B357" s="13"/>
      <c r="C357" s="13"/>
      <c r="D357" s="13"/>
      <c r="E357" s="13"/>
      <c r="F357" s="13"/>
      <c r="G357" s="14"/>
      <c r="H357" s="13"/>
      <c r="I357" s="14"/>
      <c r="J357" s="13"/>
      <c r="K357" s="15" t="str">
        <f>IF($A357="","",IF($H357&lt;&gt;"Yes","",IF($I357="","",IF($J357="","",EDATE($I357,$J357)))))</f>
        <v/>
      </c>
      <c r="L357" s="16" t="str">
        <f>IF($A357="","",IF($K357="","—",IF($K357&lt;=TODAY(),"due",IF($K357&lt;=TODAY()+30,"within 30 days","ok"))))</f>
        <v/>
      </c>
      <c r="M357" s="16" t="str">
        <f>IF($A357="","",IF(COUNTIF('Checkouts'!$L$3:$L$502,$A357)&gt;0,"issued","available"))</f>
        <v/>
      </c>
      <c r="N357" s="16" t="str">
        <f>IF($A357="","",IFERROR(INDEX('Checkouts'!$D$3:$D$502,MATCH($A357,'Checkouts'!$L$3:$L$502,0)),""))</f>
        <v/>
      </c>
      <c r="O357" s="13"/>
    </row>
    <row r="358" spans="1:15" x14ac:dyDescent="0.25">
      <c r="A358" s="13"/>
      <c r="B358" s="13"/>
      <c r="C358" s="13"/>
      <c r="D358" s="13"/>
      <c r="E358" s="13"/>
      <c r="F358" s="13"/>
      <c r="G358" s="14"/>
      <c r="H358" s="13"/>
      <c r="I358" s="14"/>
      <c r="J358" s="13"/>
      <c r="K358" s="15" t="str">
        <f>IF($A358="","",IF($H358&lt;&gt;"Yes","",IF($I358="","",IF($J358="","",EDATE($I358,$J358)))))</f>
        <v/>
      </c>
      <c r="L358" s="16" t="str">
        <f>IF($A358="","",IF($K358="","—",IF($K358&lt;=TODAY(),"due",IF($K358&lt;=TODAY()+30,"within 30 days","ok"))))</f>
        <v/>
      </c>
      <c r="M358" s="16" t="str">
        <f>IF($A358="","",IF(COUNTIF('Checkouts'!$L$3:$L$502,$A358)&gt;0,"issued","available"))</f>
        <v/>
      </c>
      <c r="N358" s="16" t="str">
        <f>IF($A358="","",IFERROR(INDEX('Checkouts'!$D$3:$D$502,MATCH($A358,'Checkouts'!$L$3:$L$502,0)),""))</f>
        <v/>
      </c>
      <c r="O358" s="13"/>
    </row>
    <row r="359" spans="1:15" x14ac:dyDescent="0.25">
      <c r="A359" s="13"/>
      <c r="B359" s="13"/>
      <c r="C359" s="13"/>
      <c r="D359" s="13"/>
      <c r="E359" s="13"/>
      <c r="F359" s="13"/>
      <c r="G359" s="14"/>
      <c r="H359" s="13"/>
      <c r="I359" s="14"/>
      <c r="J359" s="13"/>
      <c r="K359" s="15" t="str">
        <f>IF($A359="","",IF($H359&lt;&gt;"Yes","",IF($I359="","",IF($J359="","",EDATE($I359,$J359)))))</f>
        <v/>
      </c>
      <c r="L359" s="16" t="str">
        <f>IF($A359="","",IF($K359="","—",IF($K359&lt;=TODAY(),"due",IF($K359&lt;=TODAY()+30,"within 30 days","ok"))))</f>
        <v/>
      </c>
      <c r="M359" s="16" t="str">
        <f>IF($A359="","",IF(COUNTIF('Checkouts'!$L$3:$L$502,$A359)&gt;0,"issued","available"))</f>
        <v/>
      </c>
      <c r="N359" s="16" t="str">
        <f>IF($A359="","",IFERROR(INDEX('Checkouts'!$D$3:$D$502,MATCH($A359,'Checkouts'!$L$3:$L$502,0)),""))</f>
        <v/>
      </c>
      <c r="O359" s="13"/>
    </row>
    <row r="360" spans="1:15" x14ac:dyDescent="0.25">
      <c r="A360" s="13"/>
      <c r="B360" s="13"/>
      <c r="C360" s="13"/>
      <c r="D360" s="13"/>
      <c r="E360" s="13"/>
      <c r="F360" s="13"/>
      <c r="G360" s="14"/>
      <c r="H360" s="13"/>
      <c r="I360" s="14"/>
      <c r="J360" s="13"/>
      <c r="K360" s="15" t="str">
        <f>IF($A360="","",IF($H360&lt;&gt;"Yes","",IF($I360="","",IF($J360="","",EDATE($I360,$J360)))))</f>
        <v/>
      </c>
      <c r="L360" s="16" t="str">
        <f>IF($A360="","",IF($K360="","—",IF($K360&lt;=TODAY(),"due",IF($K360&lt;=TODAY()+30,"within 30 days","ok"))))</f>
        <v/>
      </c>
      <c r="M360" s="16" t="str">
        <f>IF($A360="","",IF(COUNTIF('Checkouts'!$L$3:$L$502,$A360)&gt;0,"issued","available"))</f>
        <v/>
      </c>
      <c r="N360" s="16" t="str">
        <f>IF($A360="","",IFERROR(INDEX('Checkouts'!$D$3:$D$502,MATCH($A360,'Checkouts'!$L$3:$L$502,0)),""))</f>
        <v/>
      </c>
      <c r="O360" s="13"/>
    </row>
    <row r="361" spans="1:15" x14ac:dyDescent="0.25">
      <c r="A361" s="13"/>
      <c r="B361" s="13"/>
      <c r="C361" s="13"/>
      <c r="D361" s="13"/>
      <c r="E361" s="13"/>
      <c r="F361" s="13"/>
      <c r="G361" s="14"/>
      <c r="H361" s="13"/>
      <c r="I361" s="14"/>
      <c r="J361" s="13"/>
      <c r="K361" s="15" t="str">
        <f>IF($A361="","",IF($H361&lt;&gt;"Yes","",IF($I361="","",IF($J361="","",EDATE($I361,$J361)))))</f>
        <v/>
      </c>
      <c r="L361" s="16" t="str">
        <f>IF($A361="","",IF($K361="","—",IF($K361&lt;=TODAY(),"due",IF($K361&lt;=TODAY()+30,"within 30 days","ok"))))</f>
        <v/>
      </c>
      <c r="M361" s="16" t="str">
        <f>IF($A361="","",IF(COUNTIF('Checkouts'!$L$3:$L$502,$A361)&gt;0,"issued","available"))</f>
        <v/>
      </c>
      <c r="N361" s="16" t="str">
        <f>IF($A361="","",IFERROR(INDEX('Checkouts'!$D$3:$D$502,MATCH($A361,'Checkouts'!$L$3:$L$502,0)),""))</f>
        <v/>
      </c>
      <c r="O361" s="13"/>
    </row>
    <row r="362" spans="1:15" x14ac:dyDescent="0.25">
      <c r="A362" s="13"/>
      <c r="B362" s="13"/>
      <c r="C362" s="13"/>
      <c r="D362" s="13"/>
      <c r="E362" s="13"/>
      <c r="F362" s="13"/>
      <c r="G362" s="14"/>
      <c r="H362" s="13"/>
      <c r="I362" s="14"/>
      <c r="J362" s="13"/>
      <c r="K362" s="15" t="str">
        <f>IF($A362="","",IF($H362&lt;&gt;"Yes","",IF($I362="","",IF($J362="","",EDATE($I362,$J362)))))</f>
        <v/>
      </c>
      <c r="L362" s="16" t="str">
        <f>IF($A362="","",IF($K362="","—",IF($K362&lt;=TODAY(),"due",IF($K362&lt;=TODAY()+30,"within 30 days","ok"))))</f>
        <v/>
      </c>
      <c r="M362" s="16" t="str">
        <f>IF($A362="","",IF(COUNTIF('Checkouts'!$L$3:$L$502,$A362)&gt;0,"issued","available"))</f>
        <v/>
      </c>
      <c r="N362" s="16" t="str">
        <f>IF($A362="","",IFERROR(INDEX('Checkouts'!$D$3:$D$502,MATCH($A362,'Checkouts'!$L$3:$L$502,0)),""))</f>
        <v/>
      </c>
      <c r="O362" s="13"/>
    </row>
    <row r="363" spans="1:15" x14ac:dyDescent="0.25">
      <c r="A363" s="13"/>
      <c r="B363" s="13"/>
      <c r="C363" s="13"/>
      <c r="D363" s="13"/>
      <c r="E363" s="13"/>
      <c r="F363" s="13"/>
      <c r="G363" s="14"/>
      <c r="H363" s="13"/>
      <c r="I363" s="14"/>
      <c r="J363" s="13"/>
      <c r="K363" s="15" t="str">
        <f>IF($A363="","",IF($H363&lt;&gt;"Yes","",IF($I363="","",IF($J363="","",EDATE($I363,$J363)))))</f>
        <v/>
      </c>
      <c r="L363" s="16" t="str">
        <f>IF($A363="","",IF($K363="","—",IF($K363&lt;=TODAY(),"due",IF($K363&lt;=TODAY()+30,"within 30 days","ok"))))</f>
        <v/>
      </c>
      <c r="M363" s="16" t="str">
        <f>IF($A363="","",IF(COUNTIF('Checkouts'!$L$3:$L$502,$A363)&gt;0,"issued","available"))</f>
        <v/>
      </c>
      <c r="N363" s="16" t="str">
        <f>IF($A363="","",IFERROR(INDEX('Checkouts'!$D$3:$D$502,MATCH($A363,'Checkouts'!$L$3:$L$502,0)),""))</f>
        <v/>
      </c>
      <c r="O363" s="13"/>
    </row>
    <row r="364" spans="1:15" x14ac:dyDescent="0.25">
      <c r="A364" s="13"/>
      <c r="B364" s="13"/>
      <c r="C364" s="13"/>
      <c r="D364" s="13"/>
      <c r="E364" s="13"/>
      <c r="F364" s="13"/>
      <c r="G364" s="14"/>
      <c r="H364" s="13"/>
      <c r="I364" s="14"/>
      <c r="J364" s="13"/>
      <c r="K364" s="15" t="str">
        <f>IF($A364="","",IF($H364&lt;&gt;"Yes","",IF($I364="","",IF($J364="","",EDATE($I364,$J364)))))</f>
        <v/>
      </c>
      <c r="L364" s="16" t="str">
        <f>IF($A364="","",IF($K364="","—",IF($K364&lt;=TODAY(),"due",IF($K364&lt;=TODAY()+30,"within 30 days","ok"))))</f>
        <v/>
      </c>
      <c r="M364" s="16" t="str">
        <f>IF($A364="","",IF(COUNTIF('Checkouts'!$L$3:$L$502,$A364)&gt;0,"issued","available"))</f>
        <v/>
      </c>
      <c r="N364" s="16" t="str">
        <f>IF($A364="","",IFERROR(INDEX('Checkouts'!$D$3:$D$502,MATCH($A364,'Checkouts'!$L$3:$L$502,0)),""))</f>
        <v/>
      </c>
      <c r="O364" s="13"/>
    </row>
    <row r="365" spans="1:15" x14ac:dyDescent="0.25">
      <c r="A365" s="13"/>
      <c r="B365" s="13"/>
      <c r="C365" s="13"/>
      <c r="D365" s="13"/>
      <c r="E365" s="13"/>
      <c r="F365" s="13"/>
      <c r="G365" s="14"/>
      <c r="H365" s="13"/>
      <c r="I365" s="14"/>
      <c r="J365" s="13"/>
      <c r="K365" s="15" t="str">
        <f>IF($A365="","",IF($H365&lt;&gt;"Yes","",IF($I365="","",IF($J365="","",EDATE($I365,$J365)))))</f>
        <v/>
      </c>
      <c r="L365" s="16" t="str">
        <f>IF($A365="","",IF($K365="","—",IF($K365&lt;=TODAY(),"due",IF($K365&lt;=TODAY()+30,"within 30 days","ok"))))</f>
        <v/>
      </c>
      <c r="M365" s="16" t="str">
        <f>IF($A365="","",IF(COUNTIF('Checkouts'!$L$3:$L$502,$A365)&gt;0,"issued","available"))</f>
        <v/>
      </c>
      <c r="N365" s="16" t="str">
        <f>IF($A365="","",IFERROR(INDEX('Checkouts'!$D$3:$D$502,MATCH($A365,'Checkouts'!$L$3:$L$502,0)),""))</f>
        <v/>
      </c>
      <c r="O365" s="13"/>
    </row>
    <row r="366" spans="1:15" x14ac:dyDescent="0.25">
      <c r="A366" s="13"/>
      <c r="B366" s="13"/>
      <c r="C366" s="13"/>
      <c r="D366" s="13"/>
      <c r="E366" s="13"/>
      <c r="F366" s="13"/>
      <c r="G366" s="14"/>
      <c r="H366" s="13"/>
      <c r="I366" s="14"/>
      <c r="J366" s="13"/>
      <c r="K366" s="15" t="str">
        <f>IF($A366="","",IF($H366&lt;&gt;"Yes","",IF($I366="","",IF($J366="","",EDATE($I366,$J366)))))</f>
        <v/>
      </c>
      <c r="L366" s="16" t="str">
        <f>IF($A366="","",IF($K366="","—",IF($K366&lt;=TODAY(),"due",IF($K366&lt;=TODAY()+30,"within 30 days","ok"))))</f>
        <v/>
      </c>
      <c r="M366" s="16" t="str">
        <f>IF($A366="","",IF(COUNTIF('Checkouts'!$L$3:$L$502,$A366)&gt;0,"issued","available"))</f>
        <v/>
      </c>
      <c r="N366" s="16" t="str">
        <f>IF($A366="","",IFERROR(INDEX('Checkouts'!$D$3:$D$502,MATCH($A366,'Checkouts'!$L$3:$L$502,0)),""))</f>
        <v/>
      </c>
      <c r="O366" s="13"/>
    </row>
    <row r="367" spans="1:15" x14ac:dyDescent="0.25">
      <c r="A367" s="13"/>
      <c r="B367" s="13"/>
      <c r="C367" s="13"/>
      <c r="D367" s="13"/>
      <c r="E367" s="13"/>
      <c r="F367" s="13"/>
      <c r="G367" s="14"/>
      <c r="H367" s="13"/>
      <c r="I367" s="14"/>
      <c r="J367" s="13"/>
      <c r="K367" s="15" t="str">
        <f>IF($A367="","",IF($H367&lt;&gt;"Yes","",IF($I367="","",IF($J367="","",EDATE($I367,$J367)))))</f>
        <v/>
      </c>
      <c r="L367" s="16" t="str">
        <f>IF($A367="","",IF($K367="","—",IF($K367&lt;=TODAY(),"due",IF($K367&lt;=TODAY()+30,"within 30 days","ok"))))</f>
        <v/>
      </c>
      <c r="M367" s="16" t="str">
        <f>IF($A367="","",IF(COUNTIF('Checkouts'!$L$3:$L$502,$A367)&gt;0,"issued","available"))</f>
        <v/>
      </c>
      <c r="N367" s="16" t="str">
        <f>IF($A367="","",IFERROR(INDEX('Checkouts'!$D$3:$D$502,MATCH($A367,'Checkouts'!$L$3:$L$502,0)),""))</f>
        <v/>
      </c>
      <c r="O367" s="13"/>
    </row>
    <row r="368" spans="1:15" x14ac:dyDescent="0.25">
      <c r="A368" s="13"/>
      <c r="B368" s="13"/>
      <c r="C368" s="13"/>
      <c r="D368" s="13"/>
      <c r="E368" s="13"/>
      <c r="F368" s="13"/>
      <c r="G368" s="14"/>
      <c r="H368" s="13"/>
      <c r="I368" s="14"/>
      <c r="J368" s="13"/>
      <c r="K368" s="15" t="str">
        <f>IF($A368="","",IF($H368&lt;&gt;"Yes","",IF($I368="","",IF($J368="","",EDATE($I368,$J368)))))</f>
        <v/>
      </c>
      <c r="L368" s="16" t="str">
        <f>IF($A368="","",IF($K368="","—",IF($K368&lt;=TODAY(),"due",IF($K368&lt;=TODAY()+30,"within 30 days","ok"))))</f>
        <v/>
      </c>
      <c r="M368" s="16" t="str">
        <f>IF($A368="","",IF(COUNTIF('Checkouts'!$L$3:$L$502,$A368)&gt;0,"issued","available"))</f>
        <v/>
      </c>
      <c r="N368" s="16" t="str">
        <f>IF($A368="","",IFERROR(INDEX('Checkouts'!$D$3:$D$502,MATCH($A368,'Checkouts'!$L$3:$L$502,0)),""))</f>
        <v/>
      </c>
      <c r="O368" s="13"/>
    </row>
    <row r="369" spans="1:15" x14ac:dyDescent="0.25">
      <c r="A369" s="13"/>
      <c r="B369" s="13"/>
      <c r="C369" s="13"/>
      <c r="D369" s="13"/>
      <c r="E369" s="13"/>
      <c r="F369" s="13"/>
      <c r="G369" s="14"/>
      <c r="H369" s="13"/>
      <c r="I369" s="14"/>
      <c r="J369" s="13"/>
      <c r="K369" s="15" t="str">
        <f>IF($A369="","",IF($H369&lt;&gt;"Yes","",IF($I369="","",IF($J369="","",EDATE($I369,$J369)))))</f>
        <v/>
      </c>
      <c r="L369" s="16" t="str">
        <f>IF($A369="","",IF($K369="","—",IF($K369&lt;=TODAY(),"due",IF($K369&lt;=TODAY()+30,"within 30 days","ok"))))</f>
        <v/>
      </c>
      <c r="M369" s="16" t="str">
        <f>IF($A369="","",IF(COUNTIF('Checkouts'!$L$3:$L$502,$A369)&gt;0,"issued","available"))</f>
        <v/>
      </c>
      <c r="N369" s="16" t="str">
        <f>IF($A369="","",IFERROR(INDEX('Checkouts'!$D$3:$D$502,MATCH($A369,'Checkouts'!$L$3:$L$502,0)),""))</f>
        <v/>
      </c>
      <c r="O369" s="13"/>
    </row>
    <row r="370" spans="1:15" x14ac:dyDescent="0.25">
      <c r="A370" s="13"/>
      <c r="B370" s="13"/>
      <c r="C370" s="13"/>
      <c r="D370" s="13"/>
      <c r="E370" s="13"/>
      <c r="F370" s="13"/>
      <c r="G370" s="14"/>
      <c r="H370" s="13"/>
      <c r="I370" s="14"/>
      <c r="J370" s="13"/>
      <c r="K370" s="15" t="str">
        <f>IF($A370="","",IF($H370&lt;&gt;"Yes","",IF($I370="","",IF($J370="","",EDATE($I370,$J370)))))</f>
        <v/>
      </c>
      <c r="L370" s="16" t="str">
        <f>IF($A370="","",IF($K370="","—",IF($K370&lt;=TODAY(),"due",IF($K370&lt;=TODAY()+30,"within 30 days","ok"))))</f>
        <v/>
      </c>
      <c r="M370" s="16" t="str">
        <f>IF($A370="","",IF(COUNTIF('Checkouts'!$L$3:$L$502,$A370)&gt;0,"issued","available"))</f>
        <v/>
      </c>
      <c r="N370" s="16" t="str">
        <f>IF($A370="","",IFERROR(INDEX('Checkouts'!$D$3:$D$502,MATCH($A370,'Checkouts'!$L$3:$L$502,0)),""))</f>
        <v/>
      </c>
      <c r="O370" s="13"/>
    </row>
    <row r="371" spans="1:15" x14ac:dyDescent="0.25">
      <c r="A371" s="13"/>
      <c r="B371" s="13"/>
      <c r="C371" s="13"/>
      <c r="D371" s="13"/>
      <c r="E371" s="13"/>
      <c r="F371" s="13"/>
      <c r="G371" s="14"/>
      <c r="H371" s="13"/>
      <c r="I371" s="14"/>
      <c r="J371" s="13"/>
      <c r="K371" s="15" t="str">
        <f>IF($A371="","",IF($H371&lt;&gt;"Yes","",IF($I371="","",IF($J371="","",EDATE($I371,$J371)))))</f>
        <v/>
      </c>
      <c r="L371" s="16" t="str">
        <f>IF($A371="","",IF($K371="","—",IF($K371&lt;=TODAY(),"due",IF($K371&lt;=TODAY()+30,"within 30 days","ok"))))</f>
        <v/>
      </c>
      <c r="M371" s="16" t="str">
        <f>IF($A371="","",IF(COUNTIF('Checkouts'!$L$3:$L$502,$A371)&gt;0,"issued","available"))</f>
        <v/>
      </c>
      <c r="N371" s="16" t="str">
        <f>IF($A371="","",IFERROR(INDEX('Checkouts'!$D$3:$D$502,MATCH($A371,'Checkouts'!$L$3:$L$502,0)),""))</f>
        <v/>
      </c>
      <c r="O371" s="13"/>
    </row>
    <row r="372" spans="1:15" x14ac:dyDescent="0.25">
      <c r="A372" s="13"/>
      <c r="B372" s="13"/>
      <c r="C372" s="13"/>
      <c r="D372" s="13"/>
      <c r="E372" s="13"/>
      <c r="F372" s="13"/>
      <c r="G372" s="14"/>
      <c r="H372" s="13"/>
      <c r="I372" s="14"/>
      <c r="J372" s="13"/>
      <c r="K372" s="15" t="str">
        <f>IF($A372="","",IF($H372&lt;&gt;"Yes","",IF($I372="","",IF($J372="","",EDATE($I372,$J372)))))</f>
        <v/>
      </c>
      <c r="L372" s="16" t="str">
        <f>IF($A372="","",IF($K372="","—",IF($K372&lt;=TODAY(),"due",IF($K372&lt;=TODAY()+30,"within 30 days","ok"))))</f>
        <v/>
      </c>
      <c r="M372" s="16" t="str">
        <f>IF($A372="","",IF(COUNTIF('Checkouts'!$L$3:$L$502,$A372)&gt;0,"issued","available"))</f>
        <v/>
      </c>
      <c r="N372" s="16" t="str">
        <f>IF($A372="","",IFERROR(INDEX('Checkouts'!$D$3:$D$502,MATCH($A372,'Checkouts'!$L$3:$L$502,0)),""))</f>
        <v/>
      </c>
      <c r="O372" s="13"/>
    </row>
    <row r="373" spans="1:15" x14ac:dyDescent="0.25">
      <c r="A373" s="13"/>
      <c r="B373" s="13"/>
      <c r="C373" s="13"/>
      <c r="D373" s="13"/>
      <c r="E373" s="13"/>
      <c r="F373" s="13"/>
      <c r="G373" s="14"/>
      <c r="H373" s="13"/>
      <c r="I373" s="14"/>
      <c r="J373" s="13"/>
      <c r="K373" s="15" t="str">
        <f>IF($A373="","",IF($H373&lt;&gt;"Yes","",IF($I373="","",IF($J373="","",EDATE($I373,$J373)))))</f>
        <v/>
      </c>
      <c r="L373" s="16" t="str">
        <f>IF($A373="","",IF($K373="","—",IF($K373&lt;=TODAY(),"due",IF($K373&lt;=TODAY()+30,"within 30 days","ok"))))</f>
        <v/>
      </c>
      <c r="M373" s="16" t="str">
        <f>IF($A373="","",IF(COUNTIF('Checkouts'!$L$3:$L$502,$A373)&gt;0,"issued","available"))</f>
        <v/>
      </c>
      <c r="N373" s="16" t="str">
        <f>IF($A373="","",IFERROR(INDEX('Checkouts'!$D$3:$D$502,MATCH($A373,'Checkouts'!$L$3:$L$502,0)),""))</f>
        <v/>
      </c>
      <c r="O373" s="13"/>
    </row>
    <row r="374" spans="1:15" x14ac:dyDescent="0.25">
      <c r="A374" s="13"/>
      <c r="B374" s="13"/>
      <c r="C374" s="13"/>
      <c r="D374" s="13"/>
      <c r="E374" s="13"/>
      <c r="F374" s="13"/>
      <c r="G374" s="14"/>
      <c r="H374" s="13"/>
      <c r="I374" s="14"/>
      <c r="J374" s="13"/>
      <c r="K374" s="15" t="str">
        <f>IF($A374="","",IF($H374&lt;&gt;"Yes","",IF($I374="","",IF($J374="","",EDATE($I374,$J374)))))</f>
        <v/>
      </c>
      <c r="L374" s="16" t="str">
        <f>IF($A374="","",IF($K374="","—",IF($K374&lt;=TODAY(),"due",IF($K374&lt;=TODAY()+30,"within 30 days","ok"))))</f>
        <v/>
      </c>
      <c r="M374" s="16" t="str">
        <f>IF($A374="","",IF(COUNTIF('Checkouts'!$L$3:$L$502,$A374)&gt;0,"issued","available"))</f>
        <v/>
      </c>
      <c r="N374" s="16" t="str">
        <f>IF($A374="","",IFERROR(INDEX('Checkouts'!$D$3:$D$502,MATCH($A374,'Checkouts'!$L$3:$L$502,0)),""))</f>
        <v/>
      </c>
      <c r="O374" s="13"/>
    </row>
    <row r="375" spans="1:15" x14ac:dyDescent="0.25">
      <c r="A375" s="13"/>
      <c r="B375" s="13"/>
      <c r="C375" s="13"/>
      <c r="D375" s="13"/>
      <c r="E375" s="13"/>
      <c r="F375" s="13"/>
      <c r="G375" s="14"/>
      <c r="H375" s="13"/>
      <c r="I375" s="14"/>
      <c r="J375" s="13"/>
      <c r="K375" s="15" t="str">
        <f>IF($A375="","",IF($H375&lt;&gt;"Yes","",IF($I375="","",IF($J375="","",EDATE($I375,$J375)))))</f>
        <v/>
      </c>
      <c r="L375" s="16" t="str">
        <f>IF($A375="","",IF($K375="","—",IF($K375&lt;=TODAY(),"due",IF($K375&lt;=TODAY()+30,"within 30 days","ok"))))</f>
        <v/>
      </c>
      <c r="M375" s="16" t="str">
        <f>IF($A375="","",IF(COUNTIF('Checkouts'!$L$3:$L$502,$A375)&gt;0,"issued","available"))</f>
        <v/>
      </c>
      <c r="N375" s="16" t="str">
        <f>IF($A375="","",IFERROR(INDEX('Checkouts'!$D$3:$D$502,MATCH($A375,'Checkouts'!$L$3:$L$502,0)),""))</f>
        <v/>
      </c>
      <c r="O375" s="13"/>
    </row>
    <row r="376" spans="1:15" x14ac:dyDescent="0.25">
      <c r="A376" s="13"/>
      <c r="B376" s="13"/>
      <c r="C376" s="13"/>
      <c r="D376" s="13"/>
      <c r="E376" s="13"/>
      <c r="F376" s="13"/>
      <c r="G376" s="14"/>
      <c r="H376" s="13"/>
      <c r="I376" s="14"/>
      <c r="J376" s="13"/>
      <c r="K376" s="15" t="str">
        <f>IF($A376="","",IF($H376&lt;&gt;"Yes","",IF($I376="","",IF($J376="","",EDATE($I376,$J376)))))</f>
        <v/>
      </c>
      <c r="L376" s="16" t="str">
        <f>IF($A376="","",IF($K376="","—",IF($K376&lt;=TODAY(),"due",IF($K376&lt;=TODAY()+30,"within 30 days","ok"))))</f>
        <v/>
      </c>
      <c r="M376" s="16" t="str">
        <f>IF($A376="","",IF(COUNTIF('Checkouts'!$L$3:$L$502,$A376)&gt;0,"issued","available"))</f>
        <v/>
      </c>
      <c r="N376" s="16" t="str">
        <f>IF($A376="","",IFERROR(INDEX('Checkouts'!$D$3:$D$502,MATCH($A376,'Checkouts'!$L$3:$L$502,0)),""))</f>
        <v/>
      </c>
      <c r="O376" s="13"/>
    </row>
    <row r="377" spans="1:15" x14ac:dyDescent="0.25">
      <c r="A377" s="13"/>
      <c r="B377" s="13"/>
      <c r="C377" s="13"/>
      <c r="D377" s="13"/>
      <c r="E377" s="13"/>
      <c r="F377" s="13"/>
      <c r="G377" s="14"/>
      <c r="H377" s="13"/>
      <c r="I377" s="14"/>
      <c r="J377" s="13"/>
      <c r="K377" s="15" t="str">
        <f>IF($A377="","",IF($H377&lt;&gt;"Yes","",IF($I377="","",IF($J377="","",EDATE($I377,$J377)))))</f>
        <v/>
      </c>
      <c r="L377" s="16" t="str">
        <f>IF($A377="","",IF($K377="","—",IF($K377&lt;=TODAY(),"due",IF($K377&lt;=TODAY()+30,"within 30 days","ok"))))</f>
        <v/>
      </c>
      <c r="M377" s="16" t="str">
        <f>IF($A377="","",IF(COUNTIF('Checkouts'!$L$3:$L$502,$A377)&gt;0,"issued","available"))</f>
        <v/>
      </c>
      <c r="N377" s="16" t="str">
        <f>IF($A377="","",IFERROR(INDEX('Checkouts'!$D$3:$D$502,MATCH($A377,'Checkouts'!$L$3:$L$502,0)),""))</f>
        <v/>
      </c>
      <c r="O377" s="13"/>
    </row>
    <row r="378" spans="1:15" x14ac:dyDescent="0.25">
      <c r="A378" s="13"/>
      <c r="B378" s="13"/>
      <c r="C378" s="13"/>
      <c r="D378" s="13"/>
      <c r="E378" s="13"/>
      <c r="F378" s="13"/>
      <c r="G378" s="14"/>
      <c r="H378" s="13"/>
      <c r="I378" s="14"/>
      <c r="J378" s="13"/>
      <c r="K378" s="15" t="str">
        <f>IF($A378="","",IF($H378&lt;&gt;"Yes","",IF($I378="","",IF($J378="","",EDATE($I378,$J378)))))</f>
        <v/>
      </c>
      <c r="L378" s="16" t="str">
        <f>IF($A378="","",IF($K378="","—",IF($K378&lt;=TODAY(),"due",IF($K378&lt;=TODAY()+30,"within 30 days","ok"))))</f>
        <v/>
      </c>
      <c r="M378" s="16" t="str">
        <f>IF($A378="","",IF(COUNTIF('Checkouts'!$L$3:$L$502,$A378)&gt;0,"issued","available"))</f>
        <v/>
      </c>
      <c r="N378" s="16" t="str">
        <f>IF($A378="","",IFERROR(INDEX('Checkouts'!$D$3:$D$502,MATCH($A378,'Checkouts'!$L$3:$L$502,0)),""))</f>
        <v/>
      </c>
      <c r="O378" s="13"/>
    </row>
    <row r="379" spans="1:15" x14ac:dyDescent="0.25">
      <c r="A379" s="13"/>
      <c r="B379" s="13"/>
      <c r="C379" s="13"/>
      <c r="D379" s="13"/>
      <c r="E379" s="13"/>
      <c r="F379" s="13"/>
      <c r="G379" s="14"/>
      <c r="H379" s="13"/>
      <c r="I379" s="14"/>
      <c r="J379" s="13"/>
      <c r="K379" s="15" t="str">
        <f>IF($A379="","",IF($H379&lt;&gt;"Yes","",IF($I379="","",IF($J379="","",EDATE($I379,$J379)))))</f>
        <v/>
      </c>
      <c r="L379" s="16" t="str">
        <f>IF($A379="","",IF($K379="","—",IF($K379&lt;=TODAY(),"due",IF($K379&lt;=TODAY()+30,"within 30 days","ok"))))</f>
        <v/>
      </c>
      <c r="M379" s="16" t="str">
        <f>IF($A379="","",IF(COUNTIF('Checkouts'!$L$3:$L$502,$A379)&gt;0,"issued","available"))</f>
        <v/>
      </c>
      <c r="N379" s="16" t="str">
        <f>IF($A379="","",IFERROR(INDEX('Checkouts'!$D$3:$D$502,MATCH($A379,'Checkouts'!$L$3:$L$502,0)),""))</f>
        <v/>
      </c>
      <c r="O379" s="13"/>
    </row>
    <row r="380" spans="1:15" x14ac:dyDescent="0.25">
      <c r="A380" s="13"/>
      <c r="B380" s="13"/>
      <c r="C380" s="13"/>
      <c r="D380" s="13"/>
      <c r="E380" s="13"/>
      <c r="F380" s="13"/>
      <c r="G380" s="14"/>
      <c r="H380" s="13"/>
      <c r="I380" s="14"/>
      <c r="J380" s="13"/>
      <c r="K380" s="15" t="str">
        <f>IF($A380="","",IF($H380&lt;&gt;"Yes","",IF($I380="","",IF($J380="","",EDATE($I380,$J380)))))</f>
        <v/>
      </c>
      <c r="L380" s="16" t="str">
        <f>IF($A380="","",IF($K380="","—",IF($K380&lt;=TODAY(),"due",IF($K380&lt;=TODAY()+30,"within 30 days","ok"))))</f>
        <v/>
      </c>
      <c r="M380" s="16" t="str">
        <f>IF($A380="","",IF(COUNTIF('Checkouts'!$L$3:$L$502,$A380)&gt;0,"issued","available"))</f>
        <v/>
      </c>
      <c r="N380" s="16" t="str">
        <f>IF($A380="","",IFERROR(INDEX('Checkouts'!$D$3:$D$502,MATCH($A380,'Checkouts'!$L$3:$L$502,0)),""))</f>
        <v/>
      </c>
      <c r="O380" s="13"/>
    </row>
    <row r="381" spans="1:15" x14ac:dyDescent="0.25">
      <c r="A381" s="13"/>
      <c r="B381" s="13"/>
      <c r="C381" s="13"/>
      <c r="D381" s="13"/>
      <c r="E381" s="13"/>
      <c r="F381" s="13"/>
      <c r="G381" s="14"/>
      <c r="H381" s="13"/>
      <c r="I381" s="14"/>
      <c r="J381" s="13"/>
      <c r="K381" s="15" t="str">
        <f>IF($A381="","",IF($H381&lt;&gt;"Yes","",IF($I381="","",IF($J381="","",EDATE($I381,$J381)))))</f>
        <v/>
      </c>
      <c r="L381" s="16" t="str">
        <f>IF($A381="","",IF($K381="","—",IF($K381&lt;=TODAY(),"due",IF($K381&lt;=TODAY()+30,"within 30 days","ok"))))</f>
        <v/>
      </c>
      <c r="M381" s="16" t="str">
        <f>IF($A381="","",IF(COUNTIF('Checkouts'!$L$3:$L$502,$A381)&gt;0,"issued","available"))</f>
        <v/>
      </c>
      <c r="N381" s="16" t="str">
        <f>IF($A381="","",IFERROR(INDEX('Checkouts'!$D$3:$D$502,MATCH($A381,'Checkouts'!$L$3:$L$502,0)),""))</f>
        <v/>
      </c>
      <c r="O381" s="13"/>
    </row>
    <row r="382" spans="1:15" x14ac:dyDescent="0.25">
      <c r="A382" s="13"/>
      <c r="B382" s="13"/>
      <c r="C382" s="13"/>
      <c r="D382" s="13"/>
      <c r="E382" s="13"/>
      <c r="F382" s="13"/>
      <c r="G382" s="14"/>
      <c r="H382" s="13"/>
      <c r="I382" s="14"/>
      <c r="J382" s="13"/>
      <c r="K382" s="15" t="str">
        <f>IF($A382="","",IF($H382&lt;&gt;"Yes","",IF($I382="","",IF($J382="","",EDATE($I382,$J382)))))</f>
        <v/>
      </c>
      <c r="L382" s="16" t="str">
        <f>IF($A382="","",IF($K382="","—",IF($K382&lt;=TODAY(),"due",IF($K382&lt;=TODAY()+30,"within 30 days","ok"))))</f>
        <v/>
      </c>
      <c r="M382" s="16" t="str">
        <f>IF($A382="","",IF(COUNTIF('Checkouts'!$L$3:$L$502,$A382)&gt;0,"issued","available"))</f>
        <v/>
      </c>
      <c r="N382" s="16" t="str">
        <f>IF($A382="","",IFERROR(INDEX('Checkouts'!$D$3:$D$502,MATCH($A382,'Checkouts'!$L$3:$L$502,0)),""))</f>
        <v/>
      </c>
      <c r="O382" s="13"/>
    </row>
    <row r="383" spans="1:15" x14ac:dyDescent="0.25">
      <c r="A383" s="13"/>
      <c r="B383" s="13"/>
      <c r="C383" s="13"/>
      <c r="D383" s="13"/>
      <c r="E383" s="13"/>
      <c r="F383" s="13"/>
      <c r="G383" s="14"/>
      <c r="H383" s="13"/>
      <c r="I383" s="14"/>
      <c r="J383" s="13"/>
      <c r="K383" s="15" t="str">
        <f>IF($A383="","",IF($H383&lt;&gt;"Yes","",IF($I383="","",IF($J383="","",EDATE($I383,$J383)))))</f>
        <v/>
      </c>
      <c r="L383" s="16" t="str">
        <f>IF($A383="","",IF($K383="","—",IF($K383&lt;=TODAY(),"due",IF($K383&lt;=TODAY()+30,"within 30 days","ok"))))</f>
        <v/>
      </c>
      <c r="M383" s="16" t="str">
        <f>IF($A383="","",IF(COUNTIF('Checkouts'!$L$3:$L$502,$A383)&gt;0,"issued","available"))</f>
        <v/>
      </c>
      <c r="N383" s="16" t="str">
        <f>IF($A383="","",IFERROR(INDEX('Checkouts'!$D$3:$D$502,MATCH($A383,'Checkouts'!$L$3:$L$502,0)),""))</f>
        <v/>
      </c>
      <c r="O383" s="13"/>
    </row>
    <row r="384" spans="1:15" x14ac:dyDescent="0.25">
      <c r="A384" s="13"/>
      <c r="B384" s="13"/>
      <c r="C384" s="13"/>
      <c r="D384" s="13"/>
      <c r="E384" s="13"/>
      <c r="F384" s="13"/>
      <c r="G384" s="14"/>
      <c r="H384" s="13"/>
      <c r="I384" s="14"/>
      <c r="J384" s="13"/>
      <c r="K384" s="15" t="str">
        <f>IF($A384="","",IF($H384&lt;&gt;"Yes","",IF($I384="","",IF($J384="","",EDATE($I384,$J384)))))</f>
        <v/>
      </c>
      <c r="L384" s="16" t="str">
        <f>IF($A384="","",IF($K384="","—",IF($K384&lt;=TODAY(),"due",IF($K384&lt;=TODAY()+30,"within 30 days","ok"))))</f>
        <v/>
      </c>
      <c r="M384" s="16" t="str">
        <f>IF($A384="","",IF(COUNTIF('Checkouts'!$L$3:$L$502,$A384)&gt;0,"issued","available"))</f>
        <v/>
      </c>
      <c r="N384" s="16" t="str">
        <f>IF($A384="","",IFERROR(INDEX('Checkouts'!$D$3:$D$502,MATCH($A384,'Checkouts'!$L$3:$L$502,0)),""))</f>
        <v/>
      </c>
      <c r="O384" s="13"/>
    </row>
    <row r="385" spans="1:15" x14ac:dyDescent="0.25">
      <c r="A385" s="13"/>
      <c r="B385" s="13"/>
      <c r="C385" s="13"/>
      <c r="D385" s="13"/>
      <c r="E385" s="13"/>
      <c r="F385" s="13"/>
      <c r="G385" s="14"/>
      <c r="H385" s="13"/>
      <c r="I385" s="14"/>
      <c r="J385" s="13"/>
      <c r="K385" s="15" t="str">
        <f>IF($A385="","",IF($H385&lt;&gt;"Yes","",IF($I385="","",IF($J385="","",EDATE($I385,$J385)))))</f>
        <v/>
      </c>
      <c r="L385" s="16" t="str">
        <f>IF($A385="","",IF($K385="","—",IF($K385&lt;=TODAY(),"due",IF($K385&lt;=TODAY()+30,"within 30 days","ok"))))</f>
        <v/>
      </c>
      <c r="M385" s="16" t="str">
        <f>IF($A385="","",IF(COUNTIF('Checkouts'!$L$3:$L$502,$A385)&gt;0,"issued","available"))</f>
        <v/>
      </c>
      <c r="N385" s="16" t="str">
        <f>IF($A385="","",IFERROR(INDEX('Checkouts'!$D$3:$D$502,MATCH($A385,'Checkouts'!$L$3:$L$502,0)),""))</f>
        <v/>
      </c>
      <c r="O385" s="13"/>
    </row>
    <row r="386" spans="1:15" x14ac:dyDescent="0.25">
      <c r="A386" s="13"/>
      <c r="B386" s="13"/>
      <c r="C386" s="13"/>
      <c r="D386" s="13"/>
      <c r="E386" s="13"/>
      <c r="F386" s="13"/>
      <c r="G386" s="14"/>
      <c r="H386" s="13"/>
      <c r="I386" s="14"/>
      <c r="J386" s="13"/>
      <c r="K386" s="15" t="str">
        <f>IF($A386="","",IF($H386&lt;&gt;"Yes","",IF($I386="","",IF($J386="","",EDATE($I386,$J386)))))</f>
        <v/>
      </c>
      <c r="L386" s="16" t="str">
        <f>IF($A386="","",IF($K386="","—",IF($K386&lt;=TODAY(),"due",IF($K386&lt;=TODAY()+30,"within 30 days","ok"))))</f>
        <v/>
      </c>
      <c r="M386" s="16" t="str">
        <f>IF($A386="","",IF(COUNTIF('Checkouts'!$L$3:$L$502,$A386)&gt;0,"issued","available"))</f>
        <v/>
      </c>
      <c r="N386" s="16" t="str">
        <f>IF($A386="","",IFERROR(INDEX('Checkouts'!$D$3:$D$502,MATCH($A386,'Checkouts'!$L$3:$L$502,0)),""))</f>
        <v/>
      </c>
      <c r="O386" s="13"/>
    </row>
    <row r="387" spans="1:15" x14ac:dyDescent="0.25">
      <c r="A387" s="13"/>
      <c r="B387" s="13"/>
      <c r="C387" s="13"/>
      <c r="D387" s="13"/>
      <c r="E387" s="13"/>
      <c r="F387" s="13"/>
      <c r="G387" s="14"/>
      <c r="H387" s="13"/>
      <c r="I387" s="14"/>
      <c r="J387" s="13"/>
      <c r="K387" s="15" t="str">
        <f>IF($A387="","",IF($H387&lt;&gt;"Yes","",IF($I387="","",IF($J387="","",EDATE($I387,$J387)))))</f>
        <v/>
      </c>
      <c r="L387" s="16" t="str">
        <f>IF($A387="","",IF($K387="","—",IF($K387&lt;=TODAY(),"due",IF($K387&lt;=TODAY()+30,"within 30 days","ok"))))</f>
        <v/>
      </c>
      <c r="M387" s="16" t="str">
        <f>IF($A387="","",IF(COUNTIF('Checkouts'!$L$3:$L$502,$A387)&gt;0,"issued","available"))</f>
        <v/>
      </c>
      <c r="N387" s="16" t="str">
        <f>IF($A387="","",IFERROR(INDEX('Checkouts'!$D$3:$D$502,MATCH($A387,'Checkouts'!$L$3:$L$502,0)),""))</f>
        <v/>
      </c>
      <c r="O387" s="13"/>
    </row>
    <row r="388" spans="1:15" x14ac:dyDescent="0.25">
      <c r="A388" s="13"/>
      <c r="B388" s="13"/>
      <c r="C388" s="13"/>
      <c r="D388" s="13"/>
      <c r="E388" s="13"/>
      <c r="F388" s="13"/>
      <c r="G388" s="14"/>
      <c r="H388" s="13"/>
      <c r="I388" s="14"/>
      <c r="J388" s="13"/>
      <c r="K388" s="15" t="str">
        <f>IF($A388="","",IF($H388&lt;&gt;"Yes","",IF($I388="","",IF($J388="","",EDATE($I388,$J388)))))</f>
        <v/>
      </c>
      <c r="L388" s="16" t="str">
        <f>IF($A388="","",IF($K388="","—",IF($K388&lt;=TODAY(),"due",IF($K388&lt;=TODAY()+30,"within 30 days","ok"))))</f>
        <v/>
      </c>
      <c r="M388" s="16" t="str">
        <f>IF($A388="","",IF(COUNTIF('Checkouts'!$L$3:$L$502,$A388)&gt;0,"issued","available"))</f>
        <v/>
      </c>
      <c r="N388" s="16" t="str">
        <f>IF($A388="","",IFERROR(INDEX('Checkouts'!$D$3:$D$502,MATCH($A388,'Checkouts'!$L$3:$L$502,0)),""))</f>
        <v/>
      </c>
      <c r="O388" s="13"/>
    </row>
    <row r="389" spans="1:15" x14ac:dyDescent="0.25">
      <c r="A389" s="13"/>
      <c r="B389" s="13"/>
      <c r="C389" s="13"/>
      <c r="D389" s="13"/>
      <c r="E389" s="13"/>
      <c r="F389" s="13"/>
      <c r="G389" s="14"/>
      <c r="H389" s="13"/>
      <c r="I389" s="14"/>
      <c r="J389" s="13"/>
      <c r="K389" s="15" t="str">
        <f>IF($A389="","",IF($H389&lt;&gt;"Yes","",IF($I389="","",IF($J389="","",EDATE($I389,$J389)))))</f>
        <v/>
      </c>
      <c r="L389" s="16" t="str">
        <f>IF($A389="","",IF($K389="","—",IF($K389&lt;=TODAY(),"due",IF($K389&lt;=TODAY()+30,"within 30 days","ok"))))</f>
        <v/>
      </c>
      <c r="M389" s="16" t="str">
        <f>IF($A389="","",IF(COUNTIF('Checkouts'!$L$3:$L$502,$A389)&gt;0,"issued","available"))</f>
        <v/>
      </c>
      <c r="N389" s="16" t="str">
        <f>IF($A389="","",IFERROR(INDEX('Checkouts'!$D$3:$D$502,MATCH($A389,'Checkouts'!$L$3:$L$502,0)),""))</f>
        <v/>
      </c>
      <c r="O389" s="13"/>
    </row>
    <row r="390" spans="1:15" x14ac:dyDescent="0.25">
      <c r="A390" s="13"/>
      <c r="B390" s="13"/>
      <c r="C390" s="13"/>
      <c r="D390" s="13"/>
      <c r="E390" s="13"/>
      <c r="F390" s="13"/>
      <c r="G390" s="14"/>
      <c r="H390" s="13"/>
      <c r="I390" s="14"/>
      <c r="J390" s="13"/>
      <c r="K390" s="15" t="str">
        <f>IF($A390="","",IF($H390&lt;&gt;"Yes","",IF($I390="","",IF($J390="","",EDATE($I390,$J390)))))</f>
        <v/>
      </c>
      <c r="L390" s="16" t="str">
        <f>IF($A390="","",IF($K390="","—",IF($K390&lt;=TODAY(),"due",IF($K390&lt;=TODAY()+30,"within 30 days","ok"))))</f>
        <v/>
      </c>
      <c r="M390" s="16" t="str">
        <f>IF($A390="","",IF(COUNTIF('Checkouts'!$L$3:$L$502,$A390)&gt;0,"issued","available"))</f>
        <v/>
      </c>
      <c r="N390" s="16" t="str">
        <f>IF($A390="","",IFERROR(INDEX('Checkouts'!$D$3:$D$502,MATCH($A390,'Checkouts'!$L$3:$L$502,0)),""))</f>
        <v/>
      </c>
      <c r="O390" s="13"/>
    </row>
    <row r="391" spans="1:15" x14ac:dyDescent="0.25">
      <c r="A391" s="13"/>
      <c r="B391" s="13"/>
      <c r="C391" s="13"/>
      <c r="D391" s="13"/>
      <c r="E391" s="13"/>
      <c r="F391" s="13"/>
      <c r="G391" s="14"/>
      <c r="H391" s="13"/>
      <c r="I391" s="14"/>
      <c r="J391" s="13"/>
      <c r="K391" s="15" t="str">
        <f>IF($A391="","",IF($H391&lt;&gt;"Yes","",IF($I391="","",IF($J391="","",EDATE($I391,$J391)))))</f>
        <v/>
      </c>
      <c r="L391" s="16" t="str">
        <f>IF($A391="","",IF($K391="","—",IF($K391&lt;=TODAY(),"due",IF($K391&lt;=TODAY()+30,"within 30 days","ok"))))</f>
        <v/>
      </c>
      <c r="M391" s="16" t="str">
        <f>IF($A391="","",IF(COUNTIF('Checkouts'!$L$3:$L$502,$A391)&gt;0,"issued","available"))</f>
        <v/>
      </c>
      <c r="N391" s="16" t="str">
        <f>IF($A391="","",IFERROR(INDEX('Checkouts'!$D$3:$D$502,MATCH($A391,'Checkouts'!$L$3:$L$502,0)),""))</f>
        <v/>
      </c>
      <c r="O391" s="13"/>
    </row>
    <row r="392" spans="1:15" x14ac:dyDescent="0.25">
      <c r="A392" s="13"/>
      <c r="B392" s="13"/>
      <c r="C392" s="13"/>
      <c r="D392" s="13"/>
      <c r="E392" s="13"/>
      <c r="F392" s="13"/>
      <c r="G392" s="14"/>
      <c r="H392" s="13"/>
      <c r="I392" s="14"/>
      <c r="J392" s="13"/>
      <c r="K392" s="15" t="str">
        <f>IF($A392="","",IF($H392&lt;&gt;"Yes","",IF($I392="","",IF($J392="","",EDATE($I392,$J392)))))</f>
        <v/>
      </c>
      <c r="L392" s="16" t="str">
        <f>IF($A392="","",IF($K392="","—",IF($K392&lt;=TODAY(),"due",IF($K392&lt;=TODAY()+30,"within 30 days","ok"))))</f>
        <v/>
      </c>
      <c r="M392" s="16" t="str">
        <f>IF($A392="","",IF(COUNTIF('Checkouts'!$L$3:$L$502,$A392)&gt;0,"issued","available"))</f>
        <v/>
      </c>
      <c r="N392" s="16" t="str">
        <f>IF($A392="","",IFERROR(INDEX('Checkouts'!$D$3:$D$502,MATCH($A392,'Checkouts'!$L$3:$L$502,0)),""))</f>
        <v/>
      </c>
      <c r="O392" s="13"/>
    </row>
    <row r="393" spans="1:15" x14ac:dyDescent="0.25">
      <c r="A393" s="13"/>
      <c r="B393" s="13"/>
      <c r="C393" s="13"/>
      <c r="D393" s="13"/>
      <c r="E393" s="13"/>
      <c r="F393" s="13"/>
      <c r="G393" s="14"/>
      <c r="H393" s="13"/>
      <c r="I393" s="14"/>
      <c r="J393" s="13"/>
      <c r="K393" s="15" t="str">
        <f>IF($A393="","",IF($H393&lt;&gt;"Yes","",IF($I393="","",IF($J393="","",EDATE($I393,$J393)))))</f>
        <v/>
      </c>
      <c r="L393" s="16" t="str">
        <f>IF($A393="","",IF($K393="","—",IF($K393&lt;=TODAY(),"due",IF($K393&lt;=TODAY()+30,"within 30 days","ok"))))</f>
        <v/>
      </c>
      <c r="M393" s="16" t="str">
        <f>IF($A393="","",IF(COUNTIF('Checkouts'!$L$3:$L$502,$A393)&gt;0,"issued","available"))</f>
        <v/>
      </c>
      <c r="N393" s="16" t="str">
        <f>IF($A393="","",IFERROR(INDEX('Checkouts'!$D$3:$D$502,MATCH($A393,'Checkouts'!$L$3:$L$502,0)),""))</f>
        <v/>
      </c>
      <c r="O393" s="13"/>
    </row>
    <row r="394" spans="1:15" x14ac:dyDescent="0.25">
      <c r="A394" s="13"/>
      <c r="B394" s="13"/>
      <c r="C394" s="13"/>
      <c r="D394" s="13"/>
      <c r="E394" s="13"/>
      <c r="F394" s="13"/>
      <c r="G394" s="14"/>
      <c r="H394" s="13"/>
      <c r="I394" s="14"/>
      <c r="J394" s="13"/>
      <c r="K394" s="15" t="str">
        <f>IF($A394="","",IF($H394&lt;&gt;"Yes","",IF($I394="","",IF($J394="","",EDATE($I394,$J394)))))</f>
        <v/>
      </c>
      <c r="L394" s="16" t="str">
        <f>IF($A394="","",IF($K394="","—",IF($K394&lt;=TODAY(),"due",IF($K394&lt;=TODAY()+30,"within 30 days","ok"))))</f>
        <v/>
      </c>
      <c r="M394" s="16" t="str">
        <f>IF($A394="","",IF(COUNTIF('Checkouts'!$L$3:$L$502,$A394)&gt;0,"issued","available"))</f>
        <v/>
      </c>
      <c r="N394" s="16" t="str">
        <f>IF($A394="","",IFERROR(INDEX('Checkouts'!$D$3:$D$502,MATCH($A394,'Checkouts'!$L$3:$L$502,0)),""))</f>
        <v/>
      </c>
      <c r="O394" s="13"/>
    </row>
    <row r="395" spans="1:15" x14ac:dyDescent="0.25">
      <c r="A395" s="13"/>
      <c r="B395" s="13"/>
      <c r="C395" s="13"/>
      <c r="D395" s="13"/>
      <c r="E395" s="13"/>
      <c r="F395" s="13"/>
      <c r="G395" s="14"/>
      <c r="H395" s="13"/>
      <c r="I395" s="14"/>
      <c r="J395" s="13"/>
      <c r="K395" s="15" t="str">
        <f>IF($A395="","",IF($H395&lt;&gt;"Yes","",IF($I395="","",IF($J395="","",EDATE($I395,$J395)))))</f>
        <v/>
      </c>
      <c r="L395" s="16" t="str">
        <f>IF($A395="","",IF($K395="","—",IF($K395&lt;=TODAY(),"due",IF($K395&lt;=TODAY()+30,"within 30 days","ok"))))</f>
        <v/>
      </c>
      <c r="M395" s="16" t="str">
        <f>IF($A395="","",IF(COUNTIF('Checkouts'!$L$3:$L$502,$A395)&gt;0,"issued","available"))</f>
        <v/>
      </c>
      <c r="N395" s="16" t="str">
        <f>IF($A395="","",IFERROR(INDEX('Checkouts'!$D$3:$D$502,MATCH($A395,'Checkouts'!$L$3:$L$502,0)),""))</f>
        <v/>
      </c>
      <c r="O395" s="13"/>
    </row>
    <row r="396" spans="1:15" x14ac:dyDescent="0.25">
      <c r="A396" s="13"/>
      <c r="B396" s="13"/>
      <c r="C396" s="13"/>
      <c r="D396" s="13"/>
      <c r="E396" s="13"/>
      <c r="F396" s="13"/>
      <c r="G396" s="14"/>
      <c r="H396" s="13"/>
      <c r="I396" s="14"/>
      <c r="J396" s="13"/>
      <c r="K396" s="15" t="str">
        <f>IF($A396="","",IF($H396&lt;&gt;"Yes","",IF($I396="","",IF($J396="","",EDATE($I396,$J396)))))</f>
        <v/>
      </c>
      <c r="L396" s="16" t="str">
        <f>IF($A396="","",IF($K396="","—",IF($K396&lt;=TODAY(),"due",IF($K396&lt;=TODAY()+30,"within 30 days","ok"))))</f>
        <v/>
      </c>
      <c r="M396" s="16" t="str">
        <f>IF($A396="","",IF(COUNTIF('Checkouts'!$L$3:$L$502,$A396)&gt;0,"issued","available"))</f>
        <v/>
      </c>
      <c r="N396" s="16" t="str">
        <f>IF($A396="","",IFERROR(INDEX('Checkouts'!$D$3:$D$502,MATCH($A396,'Checkouts'!$L$3:$L$502,0)),""))</f>
        <v/>
      </c>
      <c r="O396" s="13"/>
    </row>
    <row r="397" spans="1:15" x14ac:dyDescent="0.25">
      <c r="A397" s="13"/>
      <c r="B397" s="13"/>
      <c r="C397" s="13"/>
      <c r="D397" s="13"/>
      <c r="E397" s="13"/>
      <c r="F397" s="13"/>
      <c r="G397" s="14"/>
      <c r="H397" s="13"/>
      <c r="I397" s="14"/>
      <c r="J397" s="13"/>
      <c r="K397" s="15" t="str">
        <f>IF($A397="","",IF($H397&lt;&gt;"Yes","",IF($I397="","",IF($J397="","",EDATE($I397,$J397)))))</f>
        <v/>
      </c>
      <c r="L397" s="16" t="str">
        <f>IF($A397="","",IF($K397="","—",IF($K397&lt;=TODAY(),"due",IF($K397&lt;=TODAY()+30,"within 30 days","ok"))))</f>
        <v/>
      </c>
      <c r="M397" s="16" t="str">
        <f>IF($A397="","",IF(COUNTIF('Checkouts'!$L$3:$L$502,$A397)&gt;0,"issued","available"))</f>
        <v/>
      </c>
      <c r="N397" s="16" t="str">
        <f>IF($A397="","",IFERROR(INDEX('Checkouts'!$D$3:$D$502,MATCH($A397,'Checkouts'!$L$3:$L$502,0)),""))</f>
        <v/>
      </c>
      <c r="O397" s="13"/>
    </row>
    <row r="398" spans="1:15" x14ac:dyDescent="0.25">
      <c r="A398" s="13"/>
      <c r="B398" s="13"/>
      <c r="C398" s="13"/>
      <c r="D398" s="13"/>
      <c r="E398" s="13"/>
      <c r="F398" s="13"/>
      <c r="G398" s="14"/>
      <c r="H398" s="13"/>
      <c r="I398" s="14"/>
      <c r="J398" s="13"/>
      <c r="K398" s="15" t="str">
        <f>IF($A398="","",IF($H398&lt;&gt;"Yes","",IF($I398="","",IF($J398="","",EDATE($I398,$J398)))))</f>
        <v/>
      </c>
      <c r="L398" s="16" t="str">
        <f>IF($A398="","",IF($K398="","—",IF($K398&lt;=TODAY(),"due",IF($K398&lt;=TODAY()+30,"within 30 days","ok"))))</f>
        <v/>
      </c>
      <c r="M398" s="16" t="str">
        <f>IF($A398="","",IF(COUNTIF('Checkouts'!$L$3:$L$502,$A398)&gt;0,"issued","available"))</f>
        <v/>
      </c>
      <c r="N398" s="16" t="str">
        <f>IF($A398="","",IFERROR(INDEX('Checkouts'!$D$3:$D$502,MATCH($A398,'Checkouts'!$L$3:$L$502,0)),""))</f>
        <v/>
      </c>
      <c r="O398" s="13"/>
    </row>
    <row r="399" spans="1:15" x14ac:dyDescent="0.25">
      <c r="A399" s="13"/>
      <c r="B399" s="13"/>
      <c r="C399" s="13"/>
      <c r="D399" s="13"/>
      <c r="E399" s="13"/>
      <c r="F399" s="13"/>
      <c r="G399" s="14"/>
      <c r="H399" s="13"/>
      <c r="I399" s="14"/>
      <c r="J399" s="13"/>
      <c r="K399" s="15" t="str">
        <f>IF($A399="","",IF($H399&lt;&gt;"Yes","",IF($I399="","",IF($J399="","",EDATE($I399,$J399)))))</f>
        <v/>
      </c>
      <c r="L399" s="16" t="str">
        <f>IF($A399="","",IF($K399="","—",IF($K399&lt;=TODAY(),"due",IF($K399&lt;=TODAY()+30,"within 30 days","ok"))))</f>
        <v/>
      </c>
      <c r="M399" s="16" t="str">
        <f>IF($A399="","",IF(COUNTIF('Checkouts'!$L$3:$L$502,$A399)&gt;0,"issued","available"))</f>
        <v/>
      </c>
      <c r="N399" s="16" t="str">
        <f>IF($A399="","",IFERROR(INDEX('Checkouts'!$D$3:$D$502,MATCH($A399,'Checkouts'!$L$3:$L$502,0)),""))</f>
        <v/>
      </c>
      <c r="O399" s="13"/>
    </row>
    <row r="400" spans="1:15" x14ac:dyDescent="0.25">
      <c r="A400" s="13"/>
      <c r="B400" s="13"/>
      <c r="C400" s="13"/>
      <c r="D400" s="13"/>
      <c r="E400" s="13"/>
      <c r="F400" s="13"/>
      <c r="G400" s="14"/>
      <c r="H400" s="13"/>
      <c r="I400" s="14"/>
      <c r="J400" s="13"/>
      <c r="K400" s="15" t="str">
        <f>IF($A400="","",IF($H400&lt;&gt;"Yes","",IF($I400="","",IF($J400="","",EDATE($I400,$J400)))))</f>
        <v/>
      </c>
      <c r="L400" s="16" t="str">
        <f>IF($A400="","",IF($K400="","—",IF($K400&lt;=TODAY(),"due",IF($K400&lt;=TODAY()+30,"within 30 days","ok"))))</f>
        <v/>
      </c>
      <c r="M400" s="16" t="str">
        <f>IF($A400="","",IF(COUNTIF('Checkouts'!$L$3:$L$502,$A400)&gt;0,"issued","available"))</f>
        <v/>
      </c>
      <c r="N400" s="16" t="str">
        <f>IF($A400="","",IFERROR(INDEX('Checkouts'!$D$3:$D$502,MATCH($A400,'Checkouts'!$L$3:$L$502,0)),""))</f>
        <v/>
      </c>
      <c r="O400" s="13"/>
    </row>
    <row r="401" spans="1:15" x14ac:dyDescent="0.25">
      <c r="A401" s="13"/>
      <c r="B401" s="13"/>
      <c r="C401" s="13"/>
      <c r="D401" s="13"/>
      <c r="E401" s="13"/>
      <c r="F401" s="13"/>
      <c r="G401" s="14"/>
      <c r="H401" s="13"/>
      <c r="I401" s="14"/>
      <c r="J401" s="13"/>
      <c r="K401" s="15" t="str">
        <f>IF($A401="","",IF($H401&lt;&gt;"Yes","",IF($I401="","",IF($J401="","",EDATE($I401,$J401)))))</f>
        <v/>
      </c>
      <c r="L401" s="16" t="str">
        <f>IF($A401="","",IF($K401="","—",IF($K401&lt;=TODAY(),"due",IF($K401&lt;=TODAY()+30,"within 30 days","ok"))))</f>
        <v/>
      </c>
      <c r="M401" s="16" t="str">
        <f>IF($A401="","",IF(COUNTIF('Checkouts'!$L$3:$L$502,$A401)&gt;0,"issued","available"))</f>
        <v/>
      </c>
      <c r="N401" s="16" t="str">
        <f>IF($A401="","",IFERROR(INDEX('Checkouts'!$D$3:$D$502,MATCH($A401,'Checkouts'!$L$3:$L$502,0)),""))</f>
        <v/>
      </c>
      <c r="O401" s="13"/>
    </row>
    <row r="402" spans="1:15" x14ac:dyDescent="0.25">
      <c r="A402" s="13"/>
      <c r="B402" s="13"/>
      <c r="C402" s="13"/>
      <c r="D402" s="13"/>
      <c r="E402" s="13"/>
      <c r="F402" s="13"/>
      <c r="G402" s="14"/>
      <c r="H402" s="13"/>
      <c r="I402" s="14"/>
      <c r="J402" s="13"/>
      <c r="K402" s="15" t="str">
        <f>IF($A402="","",IF($H402&lt;&gt;"Yes","",IF($I402="","",IF($J402="","",EDATE($I402,$J402)))))</f>
        <v/>
      </c>
      <c r="L402" s="16" t="str">
        <f>IF($A402="","",IF($K402="","—",IF($K402&lt;=TODAY(),"due",IF($K402&lt;=TODAY()+30,"within 30 days","ok"))))</f>
        <v/>
      </c>
      <c r="M402" s="16" t="str">
        <f>IF($A402="","",IF(COUNTIF('Checkouts'!$L$3:$L$502,$A402)&gt;0,"issued","available"))</f>
        <v/>
      </c>
      <c r="N402" s="16" t="str">
        <f>IF($A402="","",IFERROR(INDEX('Checkouts'!$D$3:$D$502,MATCH($A402,'Checkouts'!$L$3:$L$502,0)),""))</f>
        <v/>
      </c>
      <c r="O402" s="13"/>
    </row>
    <row r="403" spans="1:15" x14ac:dyDescent="0.25">
      <c r="A403" s="13"/>
      <c r="B403" s="13"/>
      <c r="C403" s="13"/>
      <c r="D403" s="13"/>
      <c r="E403" s="13"/>
      <c r="F403" s="13"/>
      <c r="G403" s="14"/>
      <c r="H403" s="13"/>
      <c r="I403" s="14"/>
      <c r="J403" s="13"/>
      <c r="K403" s="15" t="str">
        <f>IF($A403="","",IF($H403&lt;&gt;"Yes","",IF($I403="","",IF($J403="","",EDATE($I403,$J403)))))</f>
        <v/>
      </c>
      <c r="L403" s="16" t="str">
        <f>IF($A403="","",IF($K403="","—",IF($K403&lt;=TODAY(),"due",IF($K403&lt;=TODAY()+30,"within 30 days","ok"))))</f>
        <v/>
      </c>
      <c r="M403" s="16" t="str">
        <f>IF($A403="","",IF(COUNTIF('Checkouts'!$L$3:$L$502,$A403)&gt;0,"issued","available"))</f>
        <v/>
      </c>
      <c r="N403" s="16" t="str">
        <f>IF($A403="","",IFERROR(INDEX('Checkouts'!$D$3:$D$502,MATCH($A403,'Checkouts'!$L$3:$L$502,0)),""))</f>
        <v/>
      </c>
      <c r="O403" s="13"/>
    </row>
    <row r="404" spans="1:15" x14ac:dyDescent="0.25">
      <c r="A404" s="13"/>
      <c r="B404" s="13"/>
      <c r="C404" s="13"/>
      <c r="D404" s="13"/>
      <c r="E404" s="13"/>
      <c r="F404" s="13"/>
      <c r="G404" s="14"/>
      <c r="H404" s="13"/>
      <c r="I404" s="14"/>
      <c r="J404" s="13"/>
      <c r="K404" s="15" t="str">
        <f>IF($A404="","",IF($H404&lt;&gt;"Yes","",IF($I404="","",IF($J404="","",EDATE($I404,$J404)))))</f>
        <v/>
      </c>
      <c r="L404" s="16" t="str">
        <f>IF($A404="","",IF($K404="","—",IF($K404&lt;=TODAY(),"due",IF($K404&lt;=TODAY()+30,"within 30 days","ok"))))</f>
        <v/>
      </c>
      <c r="M404" s="16" t="str">
        <f>IF($A404="","",IF(COUNTIF('Checkouts'!$L$3:$L$502,$A404)&gt;0,"issued","available"))</f>
        <v/>
      </c>
      <c r="N404" s="16" t="str">
        <f>IF($A404="","",IFERROR(INDEX('Checkouts'!$D$3:$D$502,MATCH($A404,'Checkouts'!$L$3:$L$502,0)),""))</f>
        <v/>
      </c>
      <c r="O404" s="13"/>
    </row>
    <row r="405" spans="1:15" x14ac:dyDescent="0.25">
      <c r="A405" s="13"/>
      <c r="B405" s="13"/>
      <c r="C405" s="13"/>
      <c r="D405" s="13"/>
      <c r="E405" s="13"/>
      <c r="F405" s="13"/>
      <c r="G405" s="14"/>
      <c r="H405" s="13"/>
      <c r="I405" s="14"/>
      <c r="J405" s="13"/>
      <c r="K405" s="15" t="str">
        <f>IF($A405="","",IF($H405&lt;&gt;"Yes","",IF($I405="","",IF($J405="","",EDATE($I405,$J405)))))</f>
        <v/>
      </c>
      <c r="L405" s="16" t="str">
        <f>IF($A405="","",IF($K405="","—",IF($K405&lt;=TODAY(),"due",IF($K405&lt;=TODAY()+30,"within 30 days","ok"))))</f>
        <v/>
      </c>
      <c r="M405" s="16" t="str">
        <f>IF($A405="","",IF(COUNTIF('Checkouts'!$L$3:$L$502,$A405)&gt;0,"issued","available"))</f>
        <v/>
      </c>
      <c r="N405" s="16" t="str">
        <f>IF($A405="","",IFERROR(INDEX('Checkouts'!$D$3:$D$502,MATCH($A405,'Checkouts'!$L$3:$L$502,0)),""))</f>
        <v/>
      </c>
      <c r="O405" s="13"/>
    </row>
    <row r="406" spans="1:15" x14ac:dyDescent="0.25">
      <c r="A406" s="13"/>
      <c r="B406" s="13"/>
      <c r="C406" s="13"/>
      <c r="D406" s="13"/>
      <c r="E406" s="13"/>
      <c r="F406" s="13"/>
      <c r="G406" s="14"/>
      <c r="H406" s="13"/>
      <c r="I406" s="14"/>
      <c r="J406" s="13"/>
      <c r="K406" s="15" t="str">
        <f>IF($A406="","",IF($H406&lt;&gt;"Yes","",IF($I406="","",IF($J406="","",EDATE($I406,$J406)))))</f>
        <v/>
      </c>
      <c r="L406" s="16" t="str">
        <f>IF($A406="","",IF($K406="","—",IF($K406&lt;=TODAY(),"due",IF($K406&lt;=TODAY()+30,"within 30 days","ok"))))</f>
        <v/>
      </c>
      <c r="M406" s="16" t="str">
        <f>IF($A406="","",IF(COUNTIF('Checkouts'!$L$3:$L$502,$A406)&gt;0,"issued","available"))</f>
        <v/>
      </c>
      <c r="N406" s="16" t="str">
        <f>IF($A406="","",IFERROR(INDEX('Checkouts'!$D$3:$D$502,MATCH($A406,'Checkouts'!$L$3:$L$502,0)),""))</f>
        <v/>
      </c>
      <c r="O406" s="13"/>
    </row>
    <row r="407" spans="1:15" x14ac:dyDescent="0.25">
      <c r="A407" s="13"/>
      <c r="B407" s="13"/>
      <c r="C407" s="13"/>
      <c r="D407" s="13"/>
      <c r="E407" s="13"/>
      <c r="F407" s="13"/>
      <c r="G407" s="14"/>
      <c r="H407" s="13"/>
      <c r="I407" s="14"/>
      <c r="J407" s="13"/>
      <c r="K407" s="15" t="str">
        <f>IF($A407="","",IF($H407&lt;&gt;"Yes","",IF($I407="","",IF($J407="","",EDATE($I407,$J407)))))</f>
        <v/>
      </c>
      <c r="L407" s="16" t="str">
        <f>IF($A407="","",IF($K407="","—",IF($K407&lt;=TODAY(),"due",IF($K407&lt;=TODAY()+30,"within 30 days","ok"))))</f>
        <v/>
      </c>
      <c r="M407" s="16" t="str">
        <f>IF($A407="","",IF(COUNTIF('Checkouts'!$L$3:$L$502,$A407)&gt;0,"issued","available"))</f>
        <v/>
      </c>
      <c r="N407" s="16" t="str">
        <f>IF($A407="","",IFERROR(INDEX('Checkouts'!$D$3:$D$502,MATCH($A407,'Checkouts'!$L$3:$L$502,0)),""))</f>
        <v/>
      </c>
      <c r="O407" s="13"/>
    </row>
    <row r="408" spans="1:15" x14ac:dyDescent="0.25">
      <c r="A408" s="13"/>
      <c r="B408" s="13"/>
      <c r="C408" s="13"/>
      <c r="D408" s="13"/>
      <c r="E408" s="13"/>
      <c r="F408" s="13"/>
      <c r="G408" s="14"/>
      <c r="H408" s="13"/>
      <c r="I408" s="14"/>
      <c r="J408" s="13"/>
      <c r="K408" s="15" t="str">
        <f>IF($A408="","",IF($H408&lt;&gt;"Yes","",IF($I408="","",IF($J408="","",EDATE($I408,$J408)))))</f>
        <v/>
      </c>
      <c r="L408" s="16" t="str">
        <f>IF($A408="","",IF($K408="","—",IF($K408&lt;=TODAY(),"due",IF($K408&lt;=TODAY()+30,"within 30 days","ok"))))</f>
        <v/>
      </c>
      <c r="M408" s="16" t="str">
        <f>IF($A408="","",IF(COUNTIF('Checkouts'!$L$3:$L$502,$A408)&gt;0,"issued","available"))</f>
        <v/>
      </c>
      <c r="N408" s="16" t="str">
        <f>IF($A408="","",IFERROR(INDEX('Checkouts'!$D$3:$D$502,MATCH($A408,'Checkouts'!$L$3:$L$502,0)),""))</f>
        <v/>
      </c>
      <c r="O408" s="13"/>
    </row>
    <row r="409" spans="1:15" x14ac:dyDescent="0.25">
      <c r="A409" s="13"/>
      <c r="B409" s="13"/>
      <c r="C409" s="13"/>
      <c r="D409" s="13"/>
      <c r="E409" s="13"/>
      <c r="F409" s="13"/>
      <c r="G409" s="14"/>
      <c r="H409" s="13"/>
      <c r="I409" s="14"/>
      <c r="J409" s="13"/>
      <c r="K409" s="15" t="str">
        <f>IF($A409="","",IF($H409&lt;&gt;"Yes","",IF($I409="","",IF($J409="","",EDATE($I409,$J409)))))</f>
        <v/>
      </c>
      <c r="L409" s="16" t="str">
        <f>IF($A409="","",IF($K409="","—",IF($K409&lt;=TODAY(),"due",IF($K409&lt;=TODAY()+30,"within 30 days","ok"))))</f>
        <v/>
      </c>
      <c r="M409" s="16" t="str">
        <f>IF($A409="","",IF(COUNTIF('Checkouts'!$L$3:$L$502,$A409)&gt;0,"issued","available"))</f>
        <v/>
      </c>
      <c r="N409" s="16" t="str">
        <f>IF($A409="","",IFERROR(INDEX('Checkouts'!$D$3:$D$502,MATCH($A409,'Checkouts'!$L$3:$L$502,0)),""))</f>
        <v/>
      </c>
      <c r="O409" s="13"/>
    </row>
    <row r="410" spans="1:15" x14ac:dyDescent="0.25">
      <c r="A410" s="13"/>
      <c r="B410" s="13"/>
      <c r="C410" s="13"/>
      <c r="D410" s="13"/>
      <c r="E410" s="13"/>
      <c r="F410" s="13"/>
      <c r="G410" s="14"/>
      <c r="H410" s="13"/>
      <c r="I410" s="14"/>
      <c r="J410" s="13"/>
      <c r="K410" s="15" t="str">
        <f>IF($A410="","",IF($H410&lt;&gt;"Yes","",IF($I410="","",IF($J410="","",EDATE($I410,$J410)))))</f>
        <v/>
      </c>
      <c r="L410" s="16" t="str">
        <f>IF($A410="","",IF($K410="","—",IF($K410&lt;=TODAY(),"due",IF($K410&lt;=TODAY()+30,"within 30 days","ok"))))</f>
        <v/>
      </c>
      <c r="M410" s="16" t="str">
        <f>IF($A410="","",IF(COUNTIF('Checkouts'!$L$3:$L$502,$A410)&gt;0,"issued","available"))</f>
        <v/>
      </c>
      <c r="N410" s="16" t="str">
        <f>IF($A410="","",IFERROR(INDEX('Checkouts'!$D$3:$D$502,MATCH($A410,'Checkouts'!$L$3:$L$502,0)),""))</f>
        <v/>
      </c>
      <c r="O410" s="13"/>
    </row>
    <row r="411" spans="1:15" x14ac:dyDescent="0.25">
      <c r="A411" s="13"/>
      <c r="B411" s="13"/>
      <c r="C411" s="13"/>
      <c r="D411" s="13"/>
      <c r="E411" s="13"/>
      <c r="F411" s="13"/>
      <c r="G411" s="14"/>
      <c r="H411" s="13"/>
      <c r="I411" s="14"/>
      <c r="J411" s="13"/>
      <c r="K411" s="15" t="str">
        <f>IF($A411="","",IF($H411&lt;&gt;"Yes","",IF($I411="","",IF($J411="","",EDATE($I411,$J411)))))</f>
        <v/>
      </c>
      <c r="L411" s="16" t="str">
        <f>IF($A411="","",IF($K411="","—",IF($K411&lt;=TODAY(),"due",IF($K411&lt;=TODAY()+30,"within 30 days","ok"))))</f>
        <v/>
      </c>
      <c r="M411" s="16" t="str">
        <f>IF($A411="","",IF(COUNTIF('Checkouts'!$L$3:$L$502,$A411)&gt;0,"issued","available"))</f>
        <v/>
      </c>
      <c r="N411" s="16" t="str">
        <f>IF($A411="","",IFERROR(INDEX('Checkouts'!$D$3:$D$502,MATCH($A411,'Checkouts'!$L$3:$L$502,0)),""))</f>
        <v/>
      </c>
      <c r="O411" s="13"/>
    </row>
    <row r="412" spans="1:15" x14ac:dyDescent="0.25">
      <c r="A412" s="13"/>
      <c r="B412" s="13"/>
      <c r="C412" s="13"/>
      <c r="D412" s="13"/>
      <c r="E412" s="13"/>
      <c r="F412" s="13"/>
      <c r="G412" s="14"/>
      <c r="H412" s="13"/>
      <c r="I412" s="14"/>
      <c r="J412" s="13"/>
      <c r="K412" s="15" t="str">
        <f>IF($A412="","",IF($H412&lt;&gt;"Yes","",IF($I412="","",IF($J412="","",EDATE($I412,$J412)))))</f>
        <v/>
      </c>
      <c r="L412" s="16" t="str">
        <f>IF($A412="","",IF($K412="","—",IF($K412&lt;=TODAY(),"due",IF($K412&lt;=TODAY()+30,"within 30 days","ok"))))</f>
        <v/>
      </c>
      <c r="M412" s="16" t="str">
        <f>IF($A412="","",IF(COUNTIF('Checkouts'!$L$3:$L$502,$A412)&gt;0,"issued","available"))</f>
        <v/>
      </c>
      <c r="N412" s="16" t="str">
        <f>IF($A412="","",IFERROR(INDEX('Checkouts'!$D$3:$D$502,MATCH($A412,'Checkouts'!$L$3:$L$502,0)),""))</f>
        <v/>
      </c>
      <c r="O412" s="13"/>
    </row>
    <row r="413" spans="1:15" x14ac:dyDescent="0.25">
      <c r="A413" s="13"/>
      <c r="B413" s="13"/>
      <c r="C413" s="13"/>
      <c r="D413" s="13"/>
      <c r="E413" s="13"/>
      <c r="F413" s="13"/>
      <c r="G413" s="14"/>
      <c r="H413" s="13"/>
      <c r="I413" s="14"/>
      <c r="J413" s="13"/>
      <c r="K413" s="15" t="str">
        <f>IF($A413="","",IF($H413&lt;&gt;"Yes","",IF($I413="","",IF($J413="","",EDATE($I413,$J413)))))</f>
        <v/>
      </c>
      <c r="L413" s="16" t="str">
        <f>IF($A413="","",IF($K413="","—",IF($K413&lt;=TODAY(),"due",IF($K413&lt;=TODAY()+30,"within 30 days","ok"))))</f>
        <v/>
      </c>
      <c r="M413" s="16" t="str">
        <f>IF($A413="","",IF(COUNTIF('Checkouts'!$L$3:$L$502,$A413)&gt;0,"issued","available"))</f>
        <v/>
      </c>
      <c r="N413" s="16" t="str">
        <f>IF($A413="","",IFERROR(INDEX('Checkouts'!$D$3:$D$502,MATCH($A413,'Checkouts'!$L$3:$L$502,0)),""))</f>
        <v/>
      </c>
      <c r="O413" s="13"/>
    </row>
    <row r="414" spans="1:15" x14ac:dyDescent="0.25">
      <c r="A414" s="13"/>
      <c r="B414" s="13"/>
      <c r="C414" s="13"/>
      <c r="D414" s="13"/>
      <c r="E414" s="13"/>
      <c r="F414" s="13"/>
      <c r="G414" s="14"/>
      <c r="H414" s="13"/>
      <c r="I414" s="14"/>
      <c r="J414" s="13"/>
      <c r="K414" s="15" t="str">
        <f>IF($A414="","",IF($H414&lt;&gt;"Yes","",IF($I414="","",IF($J414="","",EDATE($I414,$J414)))))</f>
        <v/>
      </c>
      <c r="L414" s="16" t="str">
        <f>IF($A414="","",IF($K414="","—",IF($K414&lt;=TODAY(),"due",IF($K414&lt;=TODAY()+30,"within 30 days","ok"))))</f>
        <v/>
      </c>
      <c r="M414" s="16" t="str">
        <f>IF($A414="","",IF(COUNTIF('Checkouts'!$L$3:$L$502,$A414)&gt;0,"issued","available"))</f>
        <v/>
      </c>
      <c r="N414" s="16" t="str">
        <f>IF($A414="","",IFERROR(INDEX('Checkouts'!$D$3:$D$502,MATCH($A414,'Checkouts'!$L$3:$L$502,0)),""))</f>
        <v/>
      </c>
      <c r="O414" s="13"/>
    </row>
    <row r="415" spans="1:15" x14ac:dyDescent="0.25">
      <c r="A415" s="13"/>
      <c r="B415" s="13"/>
      <c r="C415" s="13"/>
      <c r="D415" s="13"/>
      <c r="E415" s="13"/>
      <c r="F415" s="13"/>
      <c r="G415" s="14"/>
      <c r="H415" s="13"/>
      <c r="I415" s="14"/>
      <c r="J415" s="13"/>
      <c r="K415" s="15" t="str">
        <f>IF($A415="","",IF($H415&lt;&gt;"Yes","",IF($I415="","",IF($J415="","",EDATE($I415,$J415)))))</f>
        <v/>
      </c>
      <c r="L415" s="16" t="str">
        <f>IF($A415="","",IF($K415="","—",IF($K415&lt;=TODAY(),"due",IF($K415&lt;=TODAY()+30,"within 30 days","ok"))))</f>
        <v/>
      </c>
      <c r="M415" s="16" t="str">
        <f>IF($A415="","",IF(COUNTIF('Checkouts'!$L$3:$L$502,$A415)&gt;0,"issued","available"))</f>
        <v/>
      </c>
      <c r="N415" s="16" t="str">
        <f>IF($A415="","",IFERROR(INDEX('Checkouts'!$D$3:$D$502,MATCH($A415,'Checkouts'!$L$3:$L$502,0)),""))</f>
        <v/>
      </c>
      <c r="O415" s="13"/>
    </row>
    <row r="416" spans="1:15" x14ac:dyDescent="0.25">
      <c r="A416" s="13"/>
      <c r="B416" s="13"/>
      <c r="C416" s="13"/>
      <c r="D416" s="13"/>
      <c r="E416" s="13"/>
      <c r="F416" s="13"/>
      <c r="G416" s="14"/>
      <c r="H416" s="13"/>
      <c r="I416" s="14"/>
      <c r="J416" s="13"/>
      <c r="K416" s="15" t="str">
        <f>IF($A416="","",IF($H416&lt;&gt;"Yes","",IF($I416="","",IF($J416="","",EDATE($I416,$J416)))))</f>
        <v/>
      </c>
      <c r="L416" s="16" t="str">
        <f>IF($A416="","",IF($K416="","—",IF($K416&lt;=TODAY(),"due",IF($K416&lt;=TODAY()+30,"within 30 days","ok"))))</f>
        <v/>
      </c>
      <c r="M416" s="16" t="str">
        <f>IF($A416="","",IF(COUNTIF('Checkouts'!$L$3:$L$502,$A416)&gt;0,"issued","available"))</f>
        <v/>
      </c>
      <c r="N416" s="16" t="str">
        <f>IF($A416="","",IFERROR(INDEX('Checkouts'!$D$3:$D$502,MATCH($A416,'Checkouts'!$L$3:$L$502,0)),""))</f>
        <v/>
      </c>
      <c r="O416" s="13"/>
    </row>
    <row r="417" spans="1:15" x14ac:dyDescent="0.25">
      <c r="A417" s="13"/>
      <c r="B417" s="13"/>
      <c r="C417" s="13"/>
      <c r="D417" s="13"/>
      <c r="E417" s="13"/>
      <c r="F417" s="13"/>
      <c r="G417" s="14"/>
      <c r="H417" s="13"/>
      <c r="I417" s="14"/>
      <c r="J417" s="13"/>
      <c r="K417" s="15" t="str">
        <f>IF($A417="","",IF($H417&lt;&gt;"Yes","",IF($I417="","",IF($J417="","",EDATE($I417,$J417)))))</f>
        <v/>
      </c>
      <c r="L417" s="16" t="str">
        <f>IF($A417="","",IF($K417="","—",IF($K417&lt;=TODAY(),"due",IF($K417&lt;=TODAY()+30,"within 30 days","ok"))))</f>
        <v/>
      </c>
      <c r="M417" s="16" t="str">
        <f>IF($A417="","",IF(COUNTIF('Checkouts'!$L$3:$L$502,$A417)&gt;0,"issued","available"))</f>
        <v/>
      </c>
      <c r="N417" s="16" t="str">
        <f>IF($A417="","",IFERROR(INDEX('Checkouts'!$D$3:$D$502,MATCH($A417,'Checkouts'!$L$3:$L$502,0)),""))</f>
        <v/>
      </c>
      <c r="O417" s="13"/>
    </row>
    <row r="418" spans="1:15" x14ac:dyDescent="0.25">
      <c r="A418" s="13"/>
      <c r="B418" s="13"/>
      <c r="C418" s="13"/>
      <c r="D418" s="13"/>
      <c r="E418" s="13"/>
      <c r="F418" s="13"/>
      <c r="G418" s="14"/>
      <c r="H418" s="13"/>
      <c r="I418" s="14"/>
      <c r="J418" s="13"/>
      <c r="K418" s="15" t="str">
        <f>IF($A418="","",IF($H418&lt;&gt;"Yes","",IF($I418="","",IF($J418="","",EDATE($I418,$J418)))))</f>
        <v/>
      </c>
      <c r="L418" s="16" t="str">
        <f>IF($A418="","",IF($K418="","—",IF($K418&lt;=TODAY(),"due",IF($K418&lt;=TODAY()+30,"within 30 days","ok"))))</f>
        <v/>
      </c>
      <c r="M418" s="16" t="str">
        <f>IF($A418="","",IF(COUNTIF('Checkouts'!$L$3:$L$502,$A418)&gt;0,"issued","available"))</f>
        <v/>
      </c>
      <c r="N418" s="16" t="str">
        <f>IF($A418="","",IFERROR(INDEX('Checkouts'!$D$3:$D$502,MATCH($A418,'Checkouts'!$L$3:$L$502,0)),""))</f>
        <v/>
      </c>
      <c r="O418" s="13"/>
    </row>
    <row r="419" spans="1:15" x14ac:dyDescent="0.25">
      <c r="A419" s="13"/>
      <c r="B419" s="13"/>
      <c r="C419" s="13"/>
      <c r="D419" s="13"/>
      <c r="E419" s="13"/>
      <c r="F419" s="13"/>
      <c r="G419" s="14"/>
      <c r="H419" s="13"/>
      <c r="I419" s="14"/>
      <c r="J419" s="13"/>
      <c r="K419" s="15" t="str">
        <f>IF($A419="","",IF($H419&lt;&gt;"Yes","",IF($I419="","",IF($J419="","",EDATE($I419,$J419)))))</f>
        <v/>
      </c>
      <c r="L419" s="16" t="str">
        <f>IF($A419="","",IF($K419="","—",IF($K419&lt;=TODAY(),"due",IF($K419&lt;=TODAY()+30,"within 30 days","ok"))))</f>
        <v/>
      </c>
      <c r="M419" s="16" t="str">
        <f>IF($A419="","",IF(COUNTIF('Checkouts'!$L$3:$L$502,$A419)&gt;0,"issued","available"))</f>
        <v/>
      </c>
      <c r="N419" s="16" t="str">
        <f>IF($A419="","",IFERROR(INDEX('Checkouts'!$D$3:$D$502,MATCH($A419,'Checkouts'!$L$3:$L$502,0)),""))</f>
        <v/>
      </c>
      <c r="O419" s="13"/>
    </row>
    <row r="420" spans="1:15" x14ac:dyDescent="0.25">
      <c r="A420" s="13"/>
      <c r="B420" s="13"/>
      <c r="C420" s="13"/>
      <c r="D420" s="13"/>
      <c r="E420" s="13"/>
      <c r="F420" s="13"/>
      <c r="G420" s="14"/>
      <c r="H420" s="13"/>
      <c r="I420" s="14"/>
      <c r="J420" s="13"/>
      <c r="K420" s="15" t="str">
        <f>IF($A420="","",IF($H420&lt;&gt;"Yes","",IF($I420="","",IF($J420="","",EDATE($I420,$J420)))))</f>
        <v/>
      </c>
      <c r="L420" s="16" t="str">
        <f>IF($A420="","",IF($K420="","—",IF($K420&lt;=TODAY(),"due",IF($K420&lt;=TODAY()+30,"within 30 days","ok"))))</f>
        <v/>
      </c>
      <c r="M420" s="16" t="str">
        <f>IF($A420="","",IF(COUNTIF('Checkouts'!$L$3:$L$502,$A420)&gt;0,"issued","available"))</f>
        <v/>
      </c>
      <c r="N420" s="16" t="str">
        <f>IF($A420="","",IFERROR(INDEX('Checkouts'!$D$3:$D$502,MATCH($A420,'Checkouts'!$L$3:$L$502,0)),""))</f>
        <v/>
      </c>
      <c r="O420" s="13"/>
    </row>
    <row r="421" spans="1:15" x14ac:dyDescent="0.25">
      <c r="A421" s="13"/>
      <c r="B421" s="13"/>
      <c r="C421" s="13"/>
      <c r="D421" s="13"/>
      <c r="E421" s="13"/>
      <c r="F421" s="13"/>
      <c r="G421" s="14"/>
      <c r="H421" s="13"/>
      <c r="I421" s="14"/>
      <c r="J421" s="13"/>
      <c r="K421" s="15" t="str">
        <f>IF($A421="","",IF($H421&lt;&gt;"Yes","",IF($I421="","",IF($J421="","",EDATE($I421,$J421)))))</f>
        <v/>
      </c>
      <c r="L421" s="16" t="str">
        <f>IF($A421="","",IF($K421="","—",IF($K421&lt;=TODAY(),"due",IF($K421&lt;=TODAY()+30,"within 30 days","ok"))))</f>
        <v/>
      </c>
      <c r="M421" s="16" t="str">
        <f>IF($A421="","",IF(COUNTIF('Checkouts'!$L$3:$L$502,$A421)&gt;0,"issued","available"))</f>
        <v/>
      </c>
      <c r="N421" s="16" t="str">
        <f>IF($A421="","",IFERROR(INDEX('Checkouts'!$D$3:$D$502,MATCH($A421,'Checkouts'!$L$3:$L$502,0)),""))</f>
        <v/>
      </c>
      <c r="O421" s="13"/>
    </row>
    <row r="422" spans="1:15" x14ac:dyDescent="0.25">
      <c r="A422" s="13"/>
      <c r="B422" s="13"/>
      <c r="C422" s="13"/>
      <c r="D422" s="13"/>
      <c r="E422" s="13"/>
      <c r="F422" s="13"/>
      <c r="G422" s="14"/>
      <c r="H422" s="13"/>
      <c r="I422" s="14"/>
      <c r="J422" s="13"/>
      <c r="K422" s="15" t="str">
        <f>IF($A422="","",IF($H422&lt;&gt;"Yes","",IF($I422="","",IF($J422="","",EDATE($I422,$J422)))))</f>
        <v/>
      </c>
      <c r="L422" s="16" t="str">
        <f>IF($A422="","",IF($K422="","—",IF($K422&lt;=TODAY(),"due",IF($K422&lt;=TODAY()+30,"within 30 days","ok"))))</f>
        <v/>
      </c>
      <c r="M422" s="16" t="str">
        <f>IF($A422="","",IF(COUNTIF('Checkouts'!$L$3:$L$502,$A422)&gt;0,"issued","available"))</f>
        <v/>
      </c>
      <c r="N422" s="16" t="str">
        <f>IF($A422="","",IFERROR(INDEX('Checkouts'!$D$3:$D$502,MATCH($A422,'Checkouts'!$L$3:$L$502,0)),""))</f>
        <v/>
      </c>
      <c r="O422" s="13"/>
    </row>
    <row r="423" spans="1:15" x14ac:dyDescent="0.25">
      <c r="A423" s="13"/>
      <c r="B423" s="13"/>
      <c r="C423" s="13"/>
      <c r="D423" s="13"/>
      <c r="E423" s="13"/>
      <c r="F423" s="13"/>
      <c r="G423" s="14"/>
      <c r="H423" s="13"/>
      <c r="I423" s="14"/>
      <c r="J423" s="13"/>
      <c r="K423" s="15" t="str">
        <f>IF($A423="","",IF($H423&lt;&gt;"Yes","",IF($I423="","",IF($J423="","",EDATE($I423,$J423)))))</f>
        <v/>
      </c>
      <c r="L423" s="16" t="str">
        <f>IF($A423="","",IF($K423="","—",IF($K423&lt;=TODAY(),"due",IF($K423&lt;=TODAY()+30,"within 30 days","ok"))))</f>
        <v/>
      </c>
      <c r="M423" s="16" t="str">
        <f>IF($A423="","",IF(COUNTIF('Checkouts'!$L$3:$L$502,$A423)&gt;0,"issued","available"))</f>
        <v/>
      </c>
      <c r="N423" s="16" t="str">
        <f>IF($A423="","",IFERROR(INDEX('Checkouts'!$D$3:$D$502,MATCH($A423,'Checkouts'!$L$3:$L$502,0)),""))</f>
        <v/>
      </c>
      <c r="O423" s="13"/>
    </row>
    <row r="424" spans="1:15" x14ac:dyDescent="0.25">
      <c r="A424" s="13"/>
      <c r="B424" s="13"/>
      <c r="C424" s="13"/>
      <c r="D424" s="13"/>
      <c r="E424" s="13"/>
      <c r="F424" s="13"/>
      <c r="G424" s="14"/>
      <c r="H424" s="13"/>
      <c r="I424" s="14"/>
      <c r="J424" s="13"/>
      <c r="K424" s="15" t="str">
        <f>IF($A424="","",IF($H424&lt;&gt;"Yes","",IF($I424="","",IF($J424="","",EDATE($I424,$J424)))))</f>
        <v/>
      </c>
      <c r="L424" s="16" t="str">
        <f>IF($A424="","",IF($K424="","—",IF($K424&lt;=TODAY(),"due",IF($K424&lt;=TODAY()+30,"within 30 days","ok"))))</f>
        <v/>
      </c>
      <c r="M424" s="16" t="str">
        <f>IF($A424="","",IF(COUNTIF('Checkouts'!$L$3:$L$502,$A424)&gt;0,"issued","available"))</f>
        <v/>
      </c>
      <c r="N424" s="16" t="str">
        <f>IF($A424="","",IFERROR(INDEX('Checkouts'!$D$3:$D$502,MATCH($A424,'Checkouts'!$L$3:$L$502,0)),""))</f>
        <v/>
      </c>
      <c r="O424" s="13"/>
    </row>
    <row r="425" spans="1:15" x14ac:dyDescent="0.25">
      <c r="A425" s="13"/>
      <c r="B425" s="13"/>
      <c r="C425" s="13"/>
      <c r="D425" s="13"/>
      <c r="E425" s="13"/>
      <c r="F425" s="13"/>
      <c r="G425" s="14"/>
      <c r="H425" s="13"/>
      <c r="I425" s="14"/>
      <c r="J425" s="13"/>
      <c r="K425" s="15" t="str">
        <f>IF($A425="","",IF($H425&lt;&gt;"Yes","",IF($I425="","",IF($J425="","",EDATE($I425,$J425)))))</f>
        <v/>
      </c>
      <c r="L425" s="16" t="str">
        <f>IF($A425="","",IF($K425="","—",IF($K425&lt;=TODAY(),"due",IF($K425&lt;=TODAY()+30,"within 30 days","ok"))))</f>
        <v/>
      </c>
      <c r="M425" s="16" t="str">
        <f>IF($A425="","",IF(COUNTIF('Checkouts'!$L$3:$L$502,$A425)&gt;0,"issued","available"))</f>
        <v/>
      </c>
      <c r="N425" s="16" t="str">
        <f>IF($A425="","",IFERROR(INDEX('Checkouts'!$D$3:$D$502,MATCH($A425,'Checkouts'!$L$3:$L$502,0)),""))</f>
        <v/>
      </c>
      <c r="O425" s="13"/>
    </row>
    <row r="426" spans="1:15" x14ac:dyDescent="0.25">
      <c r="A426" s="13"/>
      <c r="B426" s="13"/>
      <c r="C426" s="13"/>
      <c r="D426" s="13"/>
      <c r="E426" s="13"/>
      <c r="F426" s="13"/>
      <c r="G426" s="14"/>
      <c r="H426" s="13"/>
      <c r="I426" s="14"/>
      <c r="J426" s="13"/>
      <c r="K426" s="15" t="str">
        <f>IF($A426="","",IF($H426&lt;&gt;"Yes","",IF($I426="","",IF($J426="","",EDATE($I426,$J426)))))</f>
        <v/>
      </c>
      <c r="L426" s="16" t="str">
        <f>IF($A426="","",IF($K426="","—",IF($K426&lt;=TODAY(),"due",IF($K426&lt;=TODAY()+30,"within 30 days","ok"))))</f>
        <v/>
      </c>
      <c r="M426" s="16" t="str">
        <f>IF($A426="","",IF(COUNTIF('Checkouts'!$L$3:$L$502,$A426)&gt;0,"issued","available"))</f>
        <v/>
      </c>
      <c r="N426" s="16" t="str">
        <f>IF($A426="","",IFERROR(INDEX('Checkouts'!$D$3:$D$502,MATCH($A426,'Checkouts'!$L$3:$L$502,0)),""))</f>
        <v/>
      </c>
      <c r="O426" s="13"/>
    </row>
    <row r="427" spans="1:15" x14ac:dyDescent="0.25">
      <c r="A427" s="13"/>
      <c r="B427" s="13"/>
      <c r="C427" s="13"/>
      <c r="D427" s="13"/>
      <c r="E427" s="13"/>
      <c r="F427" s="13"/>
      <c r="G427" s="14"/>
      <c r="H427" s="13"/>
      <c r="I427" s="14"/>
      <c r="J427" s="13"/>
      <c r="K427" s="15" t="str">
        <f>IF($A427="","",IF($H427&lt;&gt;"Yes","",IF($I427="","",IF($J427="","",EDATE($I427,$J427)))))</f>
        <v/>
      </c>
      <c r="L427" s="16" t="str">
        <f>IF($A427="","",IF($K427="","—",IF($K427&lt;=TODAY(),"due",IF($K427&lt;=TODAY()+30,"within 30 days","ok"))))</f>
        <v/>
      </c>
      <c r="M427" s="16" t="str">
        <f>IF($A427="","",IF(COUNTIF('Checkouts'!$L$3:$L$502,$A427)&gt;0,"issued","available"))</f>
        <v/>
      </c>
      <c r="N427" s="16" t="str">
        <f>IF($A427="","",IFERROR(INDEX('Checkouts'!$D$3:$D$502,MATCH($A427,'Checkouts'!$L$3:$L$502,0)),""))</f>
        <v/>
      </c>
      <c r="O427" s="13"/>
    </row>
    <row r="428" spans="1:15" x14ac:dyDescent="0.25">
      <c r="A428" s="13"/>
      <c r="B428" s="13"/>
      <c r="C428" s="13"/>
      <c r="D428" s="13"/>
      <c r="E428" s="13"/>
      <c r="F428" s="13"/>
      <c r="G428" s="14"/>
      <c r="H428" s="13"/>
      <c r="I428" s="14"/>
      <c r="J428" s="13"/>
      <c r="K428" s="15" t="str">
        <f>IF($A428="","",IF($H428&lt;&gt;"Yes","",IF($I428="","",IF($J428="","",EDATE($I428,$J428)))))</f>
        <v/>
      </c>
      <c r="L428" s="16" t="str">
        <f>IF($A428="","",IF($K428="","—",IF($K428&lt;=TODAY(),"due",IF($K428&lt;=TODAY()+30,"within 30 days","ok"))))</f>
        <v/>
      </c>
      <c r="M428" s="16" t="str">
        <f>IF($A428="","",IF(COUNTIF('Checkouts'!$L$3:$L$502,$A428)&gt;0,"issued","available"))</f>
        <v/>
      </c>
      <c r="N428" s="16" t="str">
        <f>IF($A428="","",IFERROR(INDEX('Checkouts'!$D$3:$D$502,MATCH($A428,'Checkouts'!$L$3:$L$502,0)),""))</f>
        <v/>
      </c>
      <c r="O428" s="13"/>
    </row>
    <row r="429" spans="1:15" x14ac:dyDescent="0.25">
      <c r="A429" s="13"/>
      <c r="B429" s="13"/>
      <c r="C429" s="13"/>
      <c r="D429" s="13"/>
      <c r="E429" s="13"/>
      <c r="F429" s="13"/>
      <c r="G429" s="14"/>
      <c r="H429" s="13"/>
      <c r="I429" s="14"/>
      <c r="J429" s="13"/>
      <c r="K429" s="15" t="str">
        <f>IF($A429="","",IF($H429&lt;&gt;"Yes","",IF($I429="","",IF($J429="","",EDATE($I429,$J429)))))</f>
        <v/>
      </c>
      <c r="L429" s="16" t="str">
        <f>IF($A429="","",IF($K429="","—",IF($K429&lt;=TODAY(),"due",IF($K429&lt;=TODAY()+30,"within 30 days","ok"))))</f>
        <v/>
      </c>
      <c r="M429" s="16" t="str">
        <f>IF($A429="","",IF(COUNTIF('Checkouts'!$L$3:$L$502,$A429)&gt;0,"issued","available"))</f>
        <v/>
      </c>
      <c r="N429" s="16" t="str">
        <f>IF($A429="","",IFERROR(INDEX('Checkouts'!$D$3:$D$502,MATCH($A429,'Checkouts'!$L$3:$L$502,0)),""))</f>
        <v/>
      </c>
      <c r="O429" s="13"/>
    </row>
    <row r="430" spans="1:15" x14ac:dyDescent="0.25">
      <c r="A430" s="13"/>
      <c r="B430" s="13"/>
      <c r="C430" s="13"/>
      <c r="D430" s="13"/>
      <c r="E430" s="13"/>
      <c r="F430" s="13"/>
      <c r="G430" s="14"/>
      <c r="H430" s="13"/>
      <c r="I430" s="14"/>
      <c r="J430" s="13"/>
      <c r="K430" s="15" t="str">
        <f>IF($A430="","",IF($H430&lt;&gt;"Yes","",IF($I430="","",IF($J430="","",EDATE($I430,$J430)))))</f>
        <v/>
      </c>
      <c r="L430" s="16" t="str">
        <f>IF($A430="","",IF($K430="","—",IF($K430&lt;=TODAY(),"due",IF($K430&lt;=TODAY()+30,"within 30 days","ok"))))</f>
        <v/>
      </c>
      <c r="M430" s="16" t="str">
        <f>IF($A430="","",IF(COUNTIF('Checkouts'!$L$3:$L$502,$A430)&gt;0,"issued","available"))</f>
        <v/>
      </c>
      <c r="N430" s="16" t="str">
        <f>IF($A430="","",IFERROR(INDEX('Checkouts'!$D$3:$D$502,MATCH($A430,'Checkouts'!$L$3:$L$502,0)),""))</f>
        <v/>
      </c>
      <c r="O430" s="13"/>
    </row>
    <row r="431" spans="1:15" x14ac:dyDescent="0.25">
      <c r="A431" s="13"/>
      <c r="B431" s="13"/>
      <c r="C431" s="13"/>
      <c r="D431" s="13"/>
      <c r="E431" s="13"/>
      <c r="F431" s="13"/>
      <c r="G431" s="14"/>
      <c r="H431" s="13"/>
      <c r="I431" s="14"/>
      <c r="J431" s="13"/>
      <c r="K431" s="15" t="str">
        <f>IF($A431="","",IF($H431&lt;&gt;"Yes","",IF($I431="","",IF($J431="","",EDATE($I431,$J431)))))</f>
        <v/>
      </c>
      <c r="L431" s="16" t="str">
        <f>IF($A431="","",IF($K431="","—",IF($K431&lt;=TODAY(),"due",IF($K431&lt;=TODAY()+30,"within 30 days","ok"))))</f>
        <v/>
      </c>
      <c r="M431" s="16" t="str">
        <f>IF($A431="","",IF(COUNTIF('Checkouts'!$L$3:$L$502,$A431)&gt;0,"issued","available"))</f>
        <v/>
      </c>
      <c r="N431" s="16" t="str">
        <f>IF($A431="","",IFERROR(INDEX('Checkouts'!$D$3:$D$502,MATCH($A431,'Checkouts'!$L$3:$L$502,0)),""))</f>
        <v/>
      </c>
      <c r="O431" s="13"/>
    </row>
    <row r="432" spans="1:15" x14ac:dyDescent="0.25">
      <c r="A432" s="13"/>
      <c r="B432" s="13"/>
      <c r="C432" s="13"/>
      <c r="D432" s="13"/>
      <c r="E432" s="13"/>
      <c r="F432" s="13"/>
      <c r="G432" s="14"/>
      <c r="H432" s="13"/>
      <c r="I432" s="14"/>
      <c r="J432" s="13"/>
      <c r="K432" s="15" t="str">
        <f>IF($A432="","",IF($H432&lt;&gt;"Yes","",IF($I432="","",IF($J432="","",EDATE($I432,$J432)))))</f>
        <v/>
      </c>
      <c r="L432" s="16" t="str">
        <f>IF($A432="","",IF($K432="","—",IF($K432&lt;=TODAY(),"due",IF($K432&lt;=TODAY()+30,"within 30 days","ok"))))</f>
        <v/>
      </c>
      <c r="M432" s="16" t="str">
        <f>IF($A432="","",IF(COUNTIF('Checkouts'!$L$3:$L$502,$A432)&gt;0,"issued","available"))</f>
        <v/>
      </c>
      <c r="N432" s="16" t="str">
        <f>IF($A432="","",IFERROR(INDEX('Checkouts'!$D$3:$D$502,MATCH($A432,'Checkouts'!$L$3:$L$502,0)),""))</f>
        <v/>
      </c>
      <c r="O432" s="13"/>
    </row>
    <row r="433" spans="1:15" x14ac:dyDescent="0.25">
      <c r="A433" s="13"/>
      <c r="B433" s="13"/>
      <c r="C433" s="13"/>
      <c r="D433" s="13"/>
      <c r="E433" s="13"/>
      <c r="F433" s="13"/>
      <c r="G433" s="14"/>
      <c r="H433" s="13"/>
      <c r="I433" s="14"/>
      <c r="J433" s="13"/>
      <c r="K433" s="15" t="str">
        <f>IF($A433="","",IF($H433&lt;&gt;"Yes","",IF($I433="","",IF($J433="","",EDATE($I433,$J433)))))</f>
        <v/>
      </c>
      <c r="L433" s="16" t="str">
        <f>IF($A433="","",IF($K433="","—",IF($K433&lt;=TODAY(),"due",IF($K433&lt;=TODAY()+30,"within 30 days","ok"))))</f>
        <v/>
      </c>
      <c r="M433" s="16" t="str">
        <f>IF($A433="","",IF(COUNTIF('Checkouts'!$L$3:$L$502,$A433)&gt;0,"issued","available"))</f>
        <v/>
      </c>
      <c r="N433" s="16" t="str">
        <f>IF($A433="","",IFERROR(INDEX('Checkouts'!$D$3:$D$502,MATCH($A433,'Checkouts'!$L$3:$L$502,0)),""))</f>
        <v/>
      </c>
      <c r="O433" s="13"/>
    </row>
    <row r="434" spans="1:15" x14ac:dyDescent="0.25">
      <c r="A434" s="13"/>
      <c r="B434" s="13"/>
      <c r="C434" s="13"/>
      <c r="D434" s="13"/>
      <c r="E434" s="13"/>
      <c r="F434" s="13"/>
      <c r="G434" s="14"/>
      <c r="H434" s="13"/>
      <c r="I434" s="14"/>
      <c r="J434" s="13"/>
      <c r="K434" s="15" t="str">
        <f>IF($A434="","",IF($H434&lt;&gt;"Yes","",IF($I434="","",IF($J434="","",EDATE($I434,$J434)))))</f>
        <v/>
      </c>
      <c r="L434" s="16" t="str">
        <f>IF($A434="","",IF($K434="","—",IF($K434&lt;=TODAY(),"due",IF($K434&lt;=TODAY()+30,"within 30 days","ok"))))</f>
        <v/>
      </c>
      <c r="M434" s="16" t="str">
        <f>IF($A434="","",IF(COUNTIF('Checkouts'!$L$3:$L$502,$A434)&gt;0,"issued","available"))</f>
        <v/>
      </c>
      <c r="N434" s="16" t="str">
        <f>IF($A434="","",IFERROR(INDEX('Checkouts'!$D$3:$D$502,MATCH($A434,'Checkouts'!$L$3:$L$502,0)),""))</f>
        <v/>
      </c>
      <c r="O434" s="13"/>
    </row>
    <row r="435" spans="1:15" x14ac:dyDescent="0.25">
      <c r="A435" s="13"/>
      <c r="B435" s="13"/>
      <c r="C435" s="13"/>
      <c r="D435" s="13"/>
      <c r="E435" s="13"/>
      <c r="F435" s="13"/>
      <c r="G435" s="14"/>
      <c r="H435" s="13"/>
      <c r="I435" s="14"/>
      <c r="J435" s="13"/>
      <c r="K435" s="15" t="str">
        <f>IF($A435="","",IF($H435&lt;&gt;"Yes","",IF($I435="","",IF($J435="","",EDATE($I435,$J435)))))</f>
        <v/>
      </c>
      <c r="L435" s="16" t="str">
        <f>IF($A435="","",IF($K435="","—",IF($K435&lt;=TODAY(),"due",IF($K435&lt;=TODAY()+30,"within 30 days","ok"))))</f>
        <v/>
      </c>
      <c r="M435" s="16" t="str">
        <f>IF($A435="","",IF(COUNTIF('Checkouts'!$L$3:$L$502,$A435)&gt;0,"issued","available"))</f>
        <v/>
      </c>
      <c r="N435" s="16" t="str">
        <f>IF($A435="","",IFERROR(INDEX('Checkouts'!$D$3:$D$502,MATCH($A435,'Checkouts'!$L$3:$L$502,0)),""))</f>
        <v/>
      </c>
      <c r="O435" s="13"/>
    </row>
    <row r="436" spans="1:15" x14ac:dyDescent="0.25">
      <c r="A436" s="13"/>
      <c r="B436" s="13"/>
      <c r="C436" s="13"/>
      <c r="D436" s="13"/>
      <c r="E436" s="13"/>
      <c r="F436" s="13"/>
      <c r="G436" s="14"/>
      <c r="H436" s="13"/>
      <c r="I436" s="14"/>
      <c r="J436" s="13"/>
      <c r="K436" s="15" t="str">
        <f>IF($A436="","",IF($H436&lt;&gt;"Yes","",IF($I436="","",IF($J436="","",EDATE($I436,$J436)))))</f>
        <v/>
      </c>
      <c r="L436" s="16" t="str">
        <f>IF($A436="","",IF($K436="","—",IF($K436&lt;=TODAY(),"due",IF($K436&lt;=TODAY()+30,"within 30 days","ok"))))</f>
        <v/>
      </c>
      <c r="M436" s="16" t="str">
        <f>IF($A436="","",IF(COUNTIF('Checkouts'!$L$3:$L$502,$A436)&gt;0,"issued","available"))</f>
        <v/>
      </c>
      <c r="N436" s="16" t="str">
        <f>IF($A436="","",IFERROR(INDEX('Checkouts'!$D$3:$D$502,MATCH($A436,'Checkouts'!$L$3:$L$502,0)),""))</f>
        <v/>
      </c>
      <c r="O436" s="13"/>
    </row>
    <row r="437" spans="1:15" x14ac:dyDescent="0.25">
      <c r="A437" s="13"/>
      <c r="B437" s="13"/>
      <c r="C437" s="13"/>
      <c r="D437" s="13"/>
      <c r="E437" s="13"/>
      <c r="F437" s="13"/>
      <c r="G437" s="14"/>
      <c r="H437" s="13"/>
      <c r="I437" s="14"/>
      <c r="J437" s="13"/>
      <c r="K437" s="15" t="str">
        <f>IF($A437="","",IF($H437&lt;&gt;"Yes","",IF($I437="","",IF($J437="","",EDATE($I437,$J437)))))</f>
        <v/>
      </c>
      <c r="L437" s="16" t="str">
        <f>IF($A437="","",IF($K437="","—",IF($K437&lt;=TODAY(),"due",IF($K437&lt;=TODAY()+30,"within 30 days","ok"))))</f>
        <v/>
      </c>
      <c r="M437" s="16" t="str">
        <f>IF($A437="","",IF(COUNTIF('Checkouts'!$L$3:$L$502,$A437)&gt;0,"issued","available"))</f>
        <v/>
      </c>
      <c r="N437" s="16" t="str">
        <f>IF($A437="","",IFERROR(INDEX('Checkouts'!$D$3:$D$502,MATCH($A437,'Checkouts'!$L$3:$L$502,0)),""))</f>
        <v/>
      </c>
      <c r="O437" s="13"/>
    </row>
    <row r="438" spans="1:15" x14ac:dyDescent="0.25">
      <c r="A438" s="13"/>
      <c r="B438" s="13"/>
      <c r="C438" s="13"/>
      <c r="D438" s="13"/>
      <c r="E438" s="13"/>
      <c r="F438" s="13"/>
      <c r="G438" s="14"/>
      <c r="H438" s="13"/>
      <c r="I438" s="14"/>
      <c r="J438" s="13"/>
      <c r="K438" s="15" t="str">
        <f>IF($A438="","",IF($H438&lt;&gt;"Yes","",IF($I438="","",IF($J438="","",EDATE($I438,$J438)))))</f>
        <v/>
      </c>
      <c r="L438" s="16" t="str">
        <f>IF($A438="","",IF($K438="","—",IF($K438&lt;=TODAY(),"due",IF($K438&lt;=TODAY()+30,"within 30 days","ok"))))</f>
        <v/>
      </c>
      <c r="M438" s="16" t="str">
        <f>IF($A438="","",IF(COUNTIF('Checkouts'!$L$3:$L$502,$A438)&gt;0,"issued","available"))</f>
        <v/>
      </c>
      <c r="N438" s="16" t="str">
        <f>IF($A438="","",IFERROR(INDEX('Checkouts'!$D$3:$D$502,MATCH($A438,'Checkouts'!$L$3:$L$502,0)),""))</f>
        <v/>
      </c>
      <c r="O438" s="13"/>
    </row>
    <row r="439" spans="1:15" x14ac:dyDescent="0.25">
      <c r="A439" s="13"/>
      <c r="B439" s="13"/>
      <c r="C439" s="13"/>
      <c r="D439" s="13"/>
      <c r="E439" s="13"/>
      <c r="F439" s="13"/>
      <c r="G439" s="14"/>
      <c r="H439" s="13"/>
      <c r="I439" s="14"/>
      <c r="J439" s="13"/>
      <c r="K439" s="15" t="str">
        <f>IF($A439="","",IF($H439&lt;&gt;"Yes","",IF($I439="","",IF($J439="","",EDATE($I439,$J439)))))</f>
        <v/>
      </c>
      <c r="L439" s="16" t="str">
        <f>IF($A439="","",IF($K439="","—",IF($K439&lt;=TODAY(),"due",IF($K439&lt;=TODAY()+30,"within 30 days","ok"))))</f>
        <v/>
      </c>
      <c r="M439" s="16" t="str">
        <f>IF($A439="","",IF(COUNTIF('Checkouts'!$L$3:$L$502,$A439)&gt;0,"issued","available"))</f>
        <v/>
      </c>
      <c r="N439" s="16" t="str">
        <f>IF($A439="","",IFERROR(INDEX('Checkouts'!$D$3:$D$502,MATCH($A439,'Checkouts'!$L$3:$L$502,0)),""))</f>
        <v/>
      </c>
      <c r="O439" s="13"/>
    </row>
    <row r="440" spans="1:15" x14ac:dyDescent="0.25">
      <c r="A440" s="13"/>
      <c r="B440" s="13"/>
      <c r="C440" s="13"/>
      <c r="D440" s="13"/>
      <c r="E440" s="13"/>
      <c r="F440" s="13"/>
      <c r="G440" s="14"/>
      <c r="H440" s="13"/>
      <c r="I440" s="14"/>
      <c r="J440" s="13"/>
      <c r="K440" s="15" t="str">
        <f>IF($A440="","",IF($H440&lt;&gt;"Yes","",IF($I440="","",IF($J440="","",EDATE($I440,$J440)))))</f>
        <v/>
      </c>
      <c r="L440" s="16" t="str">
        <f>IF($A440="","",IF($K440="","—",IF($K440&lt;=TODAY(),"due",IF($K440&lt;=TODAY()+30,"within 30 days","ok"))))</f>
        <v/>
      </c>
      <c r="M440" s="16" t="str">
        <f>IF($A440="","",IF(COUNTIF('Checkouts'!$L$3:$L$502,$A440)&gt;0,"issued","available"))</f>
        <v/>
      </c>
      <c r="N440" s="16" t="str">
        <f>IF($A440="","",IFERROR(INDEX('Checkouts'!$D$3:$D$502,MATCH($A440,'Checkouts'!$L$3:$L$502,0)),""))</f>
        <v/>
      </c>
      <c r="O440" s="13"/>
    </row>
    <row r="441" spans="1:15" x14ac:dyDescent="0.25">
      <c r="A441" s="13"/>
      <c r="B441" s="13"/>
      <c r="C441" s="13"/>
      <c r="D441" s="13"/>
      <c r="E441" s="13"/>
      <c r="F441" s="13"/>
      <c r="G441" s="14"/>
      <c r="H441" s="13"/>
      <c r="I441" s="14"/>
      <c r="J441" s="13"/>
      <c r="K441" s="15" t="str">
        <f>IF($A441="","",IF($H441&lt;&gt;"Yes","",IF($I441="","",IF($J441="","",EDATE($I441,$J441)))))</f>
        <v/>
      </c>
      <c r="L441" s="16" t="str">
        <f>IF($A441="","",IF($K441="","—",IF($K441&lt;=TODAY(),"due",IF($K441&lt;=TODAY()+30,"within 30 days","ok"))))</f>
        <v/>
      </c>
      <c r="M441" s="16" t="str">
        <f>IF($A441="","",IF(COUNTIF('Checkouts'!$L$3:$L$502,$A441)&gt;0,"issued","available"))</f>
        <v/>
      </c>
      <c r="N441" s="16" t="str">
        <f>IF($A441="","",IFERROR(INDEX('Checkouts'!$D$3:$D$502,MATCH($A441,'Checkouts'!$L$3:$L$502,0)),""))</f>
        <v/>
      </c>
      <c r="O441" s="13"/>
    </row>
    <row r="442" spans="1:15" x14ac:dyDescent="0.25">
      <c r="A442" s="13"/>
      <c r="B442" s="13"/>
      <c r="C442" s="13"/>
      <c r="D442" s="13"/>
      <c r="E442" s="13"/>
      <c r="F442" s="13"/>
      <c r="G442" s="14"/>
      <c r="H442" s="13"/>
      <c r="I442" s="14"/>
      <c r="J442" s="13"/>
      <c r="K442" s="15" t="str">
        <f>IF($A442="","",IF($H442&lt;&gt;"Yes","",IF($I442="","",IF($J442="","",EDATE($I442,$J442)))))</f>
        <v/>
      </c>
      <c r="L442" s="16" t="str">
        <f>IF($A442="","",IF($K442="","—",IF($K442&lt;=TODAY(),"due",IF($K442&lt;=TODAY()+30,"within 30 days","ok"))))</f>
        <v/>
      </c>
      <c r="M442" s="16" t="str">
        <f>IF($A442="","",IF(COUNTIF('Checkouts'!$L$3:$L$502,$A442)&gt;0,"issued","available"))</f>
        <v/>
      </c>
      <c r="N442" s="16" t="str">
        <f>IF($A442="","",IFERROR(INDEX('Checkouts'!$D$3:$D$502,MATCH($A442,'Checkouts'!$L$3:$L$502,0)),""))</f>
        <v/>
      </c>
      <c r="O442" s="13"/>
    </row>
    <row r="443" spans="1:15" x14ac:dyDescent="0.25">
      <c r="A443" s="13"/>
      <c r="B443" s="13"/>
      <c r="C443" s="13"/>
      <c r="D443" s="13"/>
      <c r="E443" s="13"/>
      <c r="F443" s="13"/>
      <c r="G443" s="14"/>
      <c r="H443" s="13"/>
      <c r="I443" s="14"/>
      <c r="J443" s="13"/>
      <c r="K443" s="15" t="str">
        <f>IF($A443="","",IF($H443&lt;&gt;"Yes","",IF($I443="","",IF($J443="","",EDATE($I443,$J443)))))</f>
        <v/>
      </c>
      <c r="L443" s="16" t="str">
        <f>IF($A443="","",IF($K443="","—",IF($K443&lt;=TODAY(),"due",IF($K443&lt;=TODAY()+30,"within 30 days","ok"))))</f>
        <v/>
      </c>
      <c r="M443" s="16" t="str">
        <f>IF($A443="","",IF(COUNTIF('Checkouts'!$L$3:$L$502,$A443)&gt;0,"issued","available"))</f>
        <v/>
      </c>
      <c r="N443" s="16" t="str">
        <f>IF($A443="","",IFERROR(INDEX('Checkouts'!$D$3:$D$502,MATCH($A443,'Checkouts'!$L$3:$L$502,0)),""))</f>
        <v/>
      </c>
      <c r="O443" s="13"/>
    </row>
    <row r="444" spans="1:15" x14ac:dyDescent="0.25">
      <c r="A444" s="13"/>
      <c r="B444" s="13"/>
      <c r="C444" s="13"/>
      <c r="D444" s="13"/>
      <c r="E444" s="13"/>
      <c r="F444" s="13"/>
      <c r="G444" s="14"/>
      <c r="H444" s="13"/>
      <c r="I444" s="14"/>
      <c r="J444" s="13"/>
      <c r="K444" s="15" t="str">
        <f>IF($A444="","",IF($H444&lt;&gt;"Yes","",IF($I444="","",IF($J444="","",EDATE($I444,$J444)))))</f>
        <v/>
      </c>
      <c r="L444" s="16" t="str">
        <f>IF($A444="","",IF($K444="","—",IF($K444&lt;=TODAY(),"due",IF($K444&lt;=TODAY()+30,"within 30 days","ok"))))</f>
        <v/>
      </c>
      <c r="M444" s="16" t="str">
        <f>IF($A444="","",IF(COUNTIF('Checkouts'!$L$3:$L$502,$A444)&gt;0,"issued","available"))</f>
        <v/>
      </c>
      <c r="N444" s="16" t="str">
        <f>IF($A444="","",IFERROR(INDEX('Checkouts'!$D$3:$D$502,MATCH($A444,'Checkouts'!$L$3:$L$502,0)),""))</f>
        <v/>
      </c>
      <c r="O444" s="13"/>
    </row>
    <row r="445" spans="1:15" x14ac:dyDescent="0.25">
      <c r="A445" s="13"/>
      <c r="B445" s="13"/>
      <c r="C445" s="13"/>
      <c r="D445" s="13"/>
      <c r="E445" s="13"/>
      <c r="F445" s="13"/>
      <c r="G445" s="14"/>
      <c r="H445" s="13"/>
      <c r="I445" s="14"/>
      <c r="J445" s="13"/>
      <c r="K445" s="15" t="str">
        <f>IF($A445="","",IF($H445&lt;&gt;"Yes","",IF($I445="","",IF($J445="","",EDATE($I445,$J445)))))</f>
        <v/>
      </c>
      <c r="L445" s="16" t="str">
        <f>IF($A445="","",IF($K445="","—",IF($K445&lt;=TODAY(),"due",IF($K445&lt;=TODAY()+30,"within 30 days","ok"))))</f>
        <v/>
      </c>
      <c r="M445" s="16" t="str">
        <f>IF($A445="","",IF(COUNTIF('Checkouts'!$L$3:$L$502,$A445)&gt;0,"issued","available"))</f>
        <v/>
      </c>
      <c r="N445" s="16" t="str">
        <f>IF($A445="","",IFERROR(INDEX('Checkouts'!$D$3:$D$502,MATCH($A445,'Checkouts'!$L$3:$L$502,0)),""))</f>
        <v/>
      </c>
      <c r="O445" s="13"/>
    </row>
    <row r="446" spans="1:15" x14ac:dyDescent="0.25">
      <c r="A446" s="13"/>
      <c r="B446" s="13"/>
      <c r="C446" s="13"/>
      <c r="D446" s="13"/>
      <c r="E446" s="13"/>
      <c r="F446" s="13"/>
      <c r="G446" s="14"/>
      <c r="H446" s="13"/>
      <c r="I446" s="14"/>
      <c r="J446" s="13"/>
      <c r="K446" s="15" t="str">
        <f>IF($A446="","",IF($H446&lt;&gt;"Yes","",IF($I446="","",IF($J446="","",EDATE($I446,$J446)))))</f>
        <v/>
      </c>
      <c r="L446" s="16" t="str">
        <f>IF($A446="","",IF($K446="","—",IF($K446&lt;=TODAY(),"due",IF($K446&lt;=TODAY()+30,"within 30 days","ok"))))</f>
        <v/>
      </c>
      <c r="M446" s="16" t="str">
        <f>IF($A446="","",IF(COUNTIF('Checkouts'!$L$3:$L$502,$A446)&gt;0,"issued","available"))</f>
        <v/>
      </c>
      <c r="N446" s="16" t="str">
        <f>IF($A446="","",IFERROR(INDEX('Checkouts'!$D$3:$D$502,MATCH($A446,'Checkouts'!$L$3:$L$502,0)),""))</f>
        <v/>
      </c>
      <c r="O446" s="13"/>
    </row>
    <row r="447" spans="1:15" x14ac:dyDescent="0.25">
      <c r="A447" s="13"/>
      <c r="B447" s="13"/>
      <c r="C447" s="13"/>
      <c r="D447" s="13"/>
      <c r="E447" s="13"/>
      <c r="F447" s="13"/>
      <c r="G447" s="14"/>
      <c r="H447" s="13"/>
      <c r="I447" s="14"/>
      <c r="J447" s="13"/>
      <c r="K447" s="15" t="str">
        <f>IF($A447="","",IF($H447&lt;&gt;"Yes","",IF($I447="","",IF($J447="","",EDATE($I447,$J447)))))</f>
        <v/>
      </c>
      <c r="L447" s="16" t="str">
        <f>IF($A447="","",IF($K447="","—",IF($K447&lt;=TODAY(),"due",IF($K447&lt;=TODAY()+30,"within 30 days","ok"))))</f>
        <v/>
      </c>
      <c r="M447" s="16" t="str">
        <f>IF($A447="","",IF(COUNTIF('Checkouts'!$L$3:$L$502,$A447)&gt;0,"issued","available"))</f>
        <v/>
      </c>
      <c r="N447" s="16" t="str">
        <f>IF($A447="","",IFERROR(INDEX('Checkouts'!$D$3:$D$502,MATCH($A447,'Checkouts'!$L$3:$L$502,0)),""))</f>
        <v/>
      </c>
      <c r="O447" s="13"/>
    </row>
    <row r="448" spans="1:15" x14ac:dyDescent="0.25">
      <c r="A448" s="13"/>
      <c r="B448" s="13"/>
      <c r="C448" s="13"/>
      <c r="D448" s="13"/>
      <c r="E448" s="13"/>
      <c r="F448" s="13"/>
      <c r="G448" s="14"/>
      <c r="H448" s="13"/>
      <c r="I448" s="14"/>
      <c r="J448" s="13"/>
      <c r="K448" s="15" t="str">
        <f>IF($A448="","",IF($H448&lt;&gt;"Yes","",IF($I448="","",IF($J448="","",EDATE($I448,$J448)))))</f>
        <v/>
      </c>
      <c r="L448" s="16" t="str">
        <f>IF($A448="","",IF($K448="","—",IF($K448&lt;=TODAY(),"due",IF($K448&lt;=TODAY()+30,"within 30 days","ok"))))</f>
        <v/>
      </c>
      <c r="M448" s="16" t="str">
        <f>IF($A448="","",IF(COUNTIF('Checkouts'!$L$3:$L$502,$A448)&gt;0,"issued","available"))</f>
        <v/>
      </c>
      <c r="N448" s="16" t="str">
        <f>IF($A448="","",IFERROR(INDEX('Checkouts'!$D$3:$D$502,MATCH($A448,'Checkouts'!$L$3:$L$502,0)),""))</f>
        <v/>
      </c>
      <c r="O448" s="13"/>
    </row>
    <row r="449" spans="1:15" x14ac:dyDescent="0.25">
      <c r="A449" s="13"/>
      <c r="B449" s="13"/>
      <c r="C449" s="13"/>
      <c r="D449" s="13"/>
      <c r="E449" s="13"/>
      <c r="F449" s="13"/>
      <c r="G449" s="14"/>
      <c r="H449" s="13"/>
      <c r="I449" s="14"/>
      <c r="J449" s="13"/>
      <c r="K449" s="15" t="str">
        <f>IF($A449="","",IF($H449&lt;&gt;"Yes","",IF($I449="","",IF($J449="","",EDATE($I449,$J449)))))</f>
        <v/>
      </c>
      <c r="L449" s="16" t="str">
        <f>IF($A449="","",IF($K449="","—",IF($K449&lt;=TODAY(),"due",IF($K449&lt;=TODAY()+30,"within 30 days","ok"))))</f>
        <v/>
      </c>
      <c r="M449" s="16" t="str">
        <f>IF($A449="","",IF(COUNTIF('Checkouts'!$L$3:$L$502,$A449)&gt;0,"issued","available"))</f>
        <v/>
      </c>
      <c r="N449" s="16" t="str">
        <f>IF($A449="","",IFERROR(INDEX('Checkouts'!$D$3:$D$502,MATCH($A449,'Checkouts'!$L$3:$L$502,0)),""))</f>
        <v/>
      </c>
      <c r="O449" s="13"/>
    </row>
    <row r="450" spans="1:15" x14ac:dyDescent="0.25">
      <c r="A450" s="13"/>
      <c r="B450" s="13"/>
      <c r="C450" s="13"/>
      <c r="D450" s="13"/>
      <c r="E450" s="13"/>
      <c r="F450" s="13"/>
      <c r="G450" s="14"/>
      <c r="H450" s="13"/>
      <c r="I450" s="14"/>
      <c r="J450" s="13"/>
      <c r="K450" s="15" t="str">
        <f>IF($A450="","",IF($H450&lt;&gt;"Yes","",IF($I450="","",IF($J450="","",EDATE($I450,$J450)))))</f>
        <v/>
      </c>
      <c r="L450" s="16" t="str">
        <f>IF($A450="","",IF($K450="","—",IF($K450&lt;=TODAY(),"due",IF($K450&lt;=TODAY()+30,"within 30 days","ok"))))</f>
        <v/>
      </c>
      <c r="M450" s="16" t="str">
        <f>IF($A450="","",IF(COUNTIF('Checkouts'!$L$3:$L$502,$A450)&gt;0,"issued","available"))</f>
        <v/>
      </c>
      <c r="N450" s="16" t="str">
        <f>IF($A450="","",IFERROR(INDEX('Checkouts'!$D$3:$D$502,MATCH($A450,'Checkouts'!$L$3:$L$502,0)),""))</f>
        <v/>
      </c>
      <c r="O450" s="13"/>
    </row>
    <row r="451" spans="1:15" x14ac:dyDescent="0.25">
      <c r="A451" s="13"/>
      <c r="B451" s="13"/>
      <c r="C451" s="13"/>
      <c r="D451" s="13"/>
      <c r="E451" s="13"/>
      <c r="F451" s="13"/>
      <c r="G451" s="14"/>
      <c r="H451" s="13"/>
      <c r="I451" s="14"/>
      <c r="J451" s="13"/>
      <c r="K451" s="15" t="str">
        <f>IF($A451="","",IF($H451&lt;&gt;"Yes","",IF($I451="","",IF($J451="","",EDATE($I451,$J451)))))</f>
        <v/>
      </c>
      <c r="L451" s="16" t="str">
        <f>IF($A451="","",IF($K451="","—",IF($K451&lt;=TODAY(),"due",IF($K451&lt;=TODAY()+30,"within 30 days","ok"))))</f>
        <v/>
      </c>
      <c r="M451" s="16" t="str">
        <f>IF($A451="","",IF(COUNTIF('Checkouts'!$L$3:$L$502,$A451)&gt;0,"issued","available"))</f>
        <v/>
      </c>
      <c r="N451" s="16" t="str">
        <f>IF($A451="","",IFERROR(INDEX('Checkouts'!$D$3:$D$502,MATCH($A451,'Checkouts'!$L$3:$L$502,0)),""))</f>
        <v/>
      </c>
      <c r="O451" s="13"/>
    </row>
    <row r="452" spans="1:15" x14ac:dyDescent="0.25">
      <c r="A452" s="13"/>
      <c r="B452" s="13"/>
      <c r="C452" s="13"/>
      <c r="D452" s="13"/>
      <c r="E452" s="13"/>
      <c r="F452" s="13"/>
      <c r="G452" s="14"/>
      <c r="H452" s="13"/>
      <c r="I452" s="14"/>
      <c r="J452" s="13"/>
      <c r="K452" s="15" t="str">
        <f>IF($A452="","",IF($H452&lt;&gt;"Yes","",IF($I452="","",IF($J452="","",EDATE($I452,$J452)))))</f>
        <v/>
      </c>
      <c r="L452" s="16" t="str">
        <f>IF($A452="","",IF($K452="","—",IF($K452&lt;=TODAY(),"due",IF($K452&lt;=TODAY()+30,"within 30 days","ok"))))</f>
        <v/>
      </c>
      <c r="M452" s="16" t="str">
        <f>IF($A452="","",IF(COUNTIF('Checkouts'!$L$3:$L$502,$A452)&gt;0,"issued","available"))</f>
        <v/>
      </c>
      <c r="N452" s="16" t="str">
        <f>IF($A452="","",IFERROR(INDEX('Checkouts'!$D$3:$D$502,MATCH($A452,'Checkouts'!$L$3:$L$502,0)),""))</f>
        <v/>
      </c>
      <c r="O452" s="13"/>
    </row>
    <row r="453" spans="1:15" x14ac:dyDescent="0.25">
      <c r="A453" s="13"/>
      <c r="B453" s="13"/>
      <c r="C453" s="13"/>
      <c r="D453" s="13"/>
      <c r="E453" s="13"/>
      <c r="F453" s="13"/>
      <c r="G453" s="14"/>
      <c r="H453" s="13"/>
      <c r="I453" s="14"/>
      <c r="J453" s="13"/>
      <c r="K453" s="15" t="str">
        <f>IF($A453="","",IF($H453&lt;&gt;"Yes","",IF($I453="","",IF($J453="","",EDATE($I453,$J453)))))</f>
        <v/>
      </c>
      <c r="L453" s="16" t="str">
        <f>IF($A453="","",IF($K453="","—",IF($K453&lt;=TODAY(),"due",IF($K453&lt;=TODAY()+30,"within 30 days","ok"))))</f>
        <v/>
      </c>
      <c r="M453" s="16" t="str">
        <f>IF($A453="","",IF(COUNTIF('Checkouts'!$L$3:$L$502,$A453)&gt;0,"issued","available"))</f>
        <v/>
      </c>
      <c r="N453" s="16" t="str">
        <f>IF($A453="","",IFERROR(INDEX('Checkouts'!$D$3:$D$502,MATCH($A453,'Checkouts'!$L$3:$L$502,0)),""))</f>
        <v/>
      </c>
      <c r="O453" s="13"/>
    </row>
    <row r="454" spans="1:15" x14ac:dyDescent="0.25">
      <c r="A454" s="13"/>
      <c r="B454" s="13"/>
      <c r="C454" s="13"/>
      <c r="D454" s="13"/>
      <c r="E454" s="13"/>
      <c r="F454" s="13"/>
      <c r="G454" s="14"/>
      <c r="H454" s="13"/>
      <c r="I454" s="14"/>
      <c r="J454" s="13"/>
      <c r="K454" s="15" t="str">
        <f>IF($A454="","",IF($H454&lt;&gt;"Yes","",IF($I454="","",IF($J454="","",EDATE($I454,$J454)))))</f>
        <v/>
      </c>
      <c r="L454" s="16" t="str">
        <f>IF($A454="","",IF($K454="","—",IF($K454&lt;=TODAY(),"due",IF($K454&lt;=TODAY()+30,"within 30 days","ok"))))</f>
        <v/>
      </c>
      <c r="M454" s="16" t="str">
        <f>IF($A454="","",IF(COUNTIF('Checkouts'!$L$3:$L$502,$A454)&gt;0,"issued","available"))</f>
        <v/>
      </c>
      <c r="N454" s="16" t="str">
        <f>IF($A454="","",IFERROR(INDEX('Checkouts'!$D$3:$D$502,MATCH($A454,'Checkouts'!$L$3:$L$502,0)),""))</f>
        <v/>
      </c>
      <c r="O454" s="13"/>
    </row>
    <row r="455" spans="1:15" x14ac:dyDescent="0.25">
      <c r="A455" s="13"/>
      <c r="B455" s="13"/>
      <c r="C455" s="13"/>
      <c r="D455" s="13"/>
      <c r="E455" s="13"/>
      <c r="F455" s="13"/>
      <c r="G455" s="14"/>
      <c r="H455" s="13"/>
      <c r="I455" s="14"/>
      <c r="J455" s="13"/>
      <c r="K455" s="15" t="str">
        <f>IF($A455="","",IF($H455&lt;&gt;"Yes","",IF($I455="","",IF($J455="","",EDATE($I455,$J455)))))</f>
        <v/>
      </c>
      <c r="L455" s="16" t="str">
        <f>IF($A455="","",IF($K455="","—",IF($K455&lt;=TODAY(),"due",IF($K455&lt;=TODAY()+30,"within 30 days","ok"))))</f>
        <v/>
      </c>
      <c r="M455" s="16" t="str">
        <f>IF($A455="","",IF(COUNTIF('Checkouts'!$L$3:$L$502,$A455)&gt;0,"issued","available"))</f>
        <v/>
      </c>
      <c r="N455" s="16" t="str">
        <f>IF($A455="","",IFERROR(INDEX('Checkouts'!$D$3:$D$502,MATCH($A455,'Checkouts'!$L$3:$L$502,0)),""))</f>
        <v/>
      </c>
      <c r="O455" s="13"/>
    </row>
    <row r="456" spans="1:15" x14ac:dyDescent="0.25">
      <c r="A456" s="13"/>
      <c r="B456" s="13"/>
      <c r="C456" s="13"/>
      <c r="D456" s="13"/>
      <c r="E456" s="13"/>
      <c r="F456" s="13"/>
      <c r="G456" s="14"/>
      <c r="H456" s="13"/>
      <c r="I456" s="14"/>
      <c r="J456" s="13"/>
      <c r="K456" s="15" t="str">
        <f>IF($A456="","",IF($H456&lt;&gt;"Yes","",IF($I456="","",IF($J456="","",EDATE($I456,$J456)))))</f>
        <v/>
      </c>
      <c r="L456" s="16" t="str">
        <f>IF($A456="","",IF($K456="","—",IF($K456&lt;=TODAY(),"due",IF($K456&lt;=TODAY()+30,"within 30 days","ok"))))</f>
        <v/>
      </c>
      <c r="M456" s="16" t="str">
        <f>IF($A456="","",IF(COUNTIF('Checkouts'!$L$3:$L$502,$A456)&gt;0,"issued","available"))</f>
        <v/>
      </c>
      <c r="N456" s="16" t="str">
        <f>IF($A456="","",IFERROR(INDEX('Checkouts'!$D$3:$D$502,MATCH($A456,'Checkouts'!$L$3:$L$502,0)),""))</f>
        <v/>
      </c>
      <c r="O456" s="13"/>
    </row>
    <row r="457" spans="1:15" x14ac:dyDescent="0.25">
      <c r="A457" s="13"/>
      <c r="B457" s="13"/>
      <c r="C457" s="13"/>
      <c r="D457" s="13"/>
      <c r="E457" s="13"/>
      <c r="F457" s="13"/>
      <c r="G457" s="14"/>
      <c r="H457" s="13"/>
      <c r="I457" s="14"/>
      <c r="J457" s="13"/>
      <c r="K457" s="15" t="str">
        <f>IF($A457="","",IF($H457&lt;&gt;"Yes","",IF($I457="","",IF($J457="","",EDATE($I457,$J457)))))</f>
        <v/>
      </c>
      <c r="L457" s="16" t="str">
        <f>IF($A457="","",IF($K457="","—",IF($K457&lt;=TODAY(),"due",IF($K457&lt;=TODAY()+30,"within 30 days","ok"))))</f>
        <v/>
      </c>
      <c r="M457" s="16" t="str">
        <f>IF($A457="","",IF(COUNTIF('Checkouts'!$L$3:$L$502,$A457)&gt;0,"issued","available"))</f>
        <v/>
      </c>
      <c r="N457" s="16" t="str">
        <f>IF($A457="","",IFERROR(INDEX('Checkouts'!$D$3:$D$502,MATCH($A457,'Checkouts'!$L$3:$L$502,0)),""))</f>
        <v/>
      </c>
      <c r="O457" s="13"/>
    </row>
    <row r="458" spans="1:15" x14ac:dyDescent="0.25">
      <c r="A458" s="13"/>
      <c r="B458" s="13"/>
      <c r="C458" s="13"/>
      <c r="D458" s="13"/>
      <c r="E458" s="13"/>
      <c r="F458" s="13"/>
      <c r="G458" s="14"/>
      <c r="H458" s="13"/>
      <c r="I458" s="14"/>
      <c r="J458" s="13"/>
      <c r="K458" s="15" t="str">
        <f>IF($A458="","",IF($H458&lt;&gt;"Yes","",IF($I458="","",IF($J458="","",EDATE($I458,$J458)))))</f>
        <v/>
      </c>
      <c r="L458" s="16" t="str">
        <f>IF($A458="","",IF($K458="","—",IF($K458&lt;=TODAY(),"due",IF($K458&lt;=TODAY()+30,"within 30 days","ok"))))</f>
        <v/>
      </c>
      <c r="M458" s="16" t="str">
        <f>IF($A458="","",IF(COUNTIF('Checkouts'!$L$3:$L$502,$A458)&gt;0,"issued","available"))</f>
        <v/>
      </c>
      <c r="N458" s="16" t="str">
        <f>IF($A458="","",IFERROR(INDEX('Checkouts'!$D$3:$D$502,MATCH($A458,'Checkouts'!$L$3:$L$502,0)),""))</f>
        <v/>
      </c>
      <c r="O458" s="13"/>
    </row>
    <row r="459" spans="1:15" x14ac:dyDescent="0.25">
      <c r="A459" s="13"/>
      <c r="B459" s="13"/>
      <c r="C459" s="13"/>
      <c r="D459" s="13"/>
      <c r="E459" s="13"/>
      <c r="F459" s="13"/>
      <c r="G459" s="14"/>
      <c r="H459" s="13"/>
      <c r="I459" s="14"/>
      <c r="J459" s="13"/>
      <c r="K459" s="15" t="str">
        <f>IF($A459="","",IF($H459&lt;&gt;"Yes","",IF($I459="","",IF($J459="","",EDATE($I459,$J459)))))</f>
        <v/>
      </c>
      <c r="L459" s="16" t="str">
        <f>IF($A459="","",IF($K459="","—",IF($K459&lt;=TODAY(),"due",IF($K459&lt;=TODAY()+30,"within 30 days","ok"))))</f>
        <v/>
      </c>
      <c r="M459" s="16" t="str">
        <f>IF($A459="","",IF(COUNTIF('Checkouts'!$L$3:$L$502,$A459)&gt;0,"issued","available"))</f>
        <v/>
      </c>
      <c r="N459" s="16" t="str">
        <f>IF($A459="","",IFERROR(INDEX('Checkouts'!$D$3:$D$502,MATCH($A459,'Checkouts'!$L$3:$L$502,0)),""))</f>
        <v/>
      </c>
      <c r="O459" s="13"/>
    </row>
    <row r="460" spans="1:15" x14ac:dyDescent="0.25">
      <c r="A460" s="13"/>
      <c r="B460" s="13"/>
      <c r="C460" s="13"/>
      <c r="D460" s="13"/>
      <c r="E460" s="13"/>
      <c r="F460" s="13"/>
      <c r="G460" s="14"/>
      <c r="H460" s="13"/>
      <c r="I460" s="14"/>
      <c r="J460" s="13"/>
      <c r="K460" s="15" t="str">
        <f>IF($A460="","",IF($H460&lt;&gt;"Yes","",IF($I460="","",IF($J460="","",EDATE($I460,$J460)))))</f>
        <v/>
      </c>
      <c r="L460" s="16" t="str">
        <f>IF($A460="","",IF($K460="","—",IF($K460&lt;=TODAY(),"due",IF($K460&lt;=TODAY()+30,"within 30 days","ok"))))</f>
        <v/>
      </c>
      <c r="M460" s="16" t="str">
        <f>IF($A460="","",IF(COUNTIF('Checkouts'!$L$3:$L$502,$A460)&gt;0,"issued","available"))</f>
        <v/>
      </c>
      <c r="N460" s="16" t="str">
        <f>IF($A460="","",IFERROR(INDEX('Checkouts'!$D$3:$D$502,MATCH($A460,'Checkouts'!$L$3:$L$502,0)),""))</f>
        <v/>
      </c>
      <c r="O460" s="13"/>
    </row>
    <row r="461" spans="1:15" x14ac:dyDescent="0.25">
      <c r="A461" s="13"/>
      <c r="B461" s="13"/>
      <c r="C461" s="13"/>
      <c r="D461" s="13"/>
      <c r="E461" s="13"/>
      <c r="F461" s="13"/>
      <c r="G461" s="14"/>
      <c r="H461" s="13"/>
      <c r="I461" s="14"/>
      <c r="J461" s="13"/>
      <c r="K461" s="15" t="str">
        <f>IF($A461="","",IF($H461&lt;&gt;"Yes","",IF($I461="","",IF($J461="","",EDATE($I461,$J461)))))</f>
        <v/>
      </c>
      <c r="L461" s="16" t="str">
        <f>IF($A461="","",IF($K461="","—",IF($K461&lt;=TODAY(),"due",IF($K461&lt;=TODAY()+30,"within 30 days","ok"))))</f>
        <v/>
      </c>
      <c r="M461" s="16" t="str">
        <f>IF($A461="","",IF(COUNTIF('Checkouts'!$L$3:$L$502,$A461)&gt;0,"issued","available"))</f>
        <v/>
      </c>
      <c r="N461" s="16" t="str">
        <f>IF($A461="","",IFERROR(INDEX('Checkouts'!$D$3:$D$502,MATCH($A461,'Checkouts'!$L$3:$L$502,0)),""))</f>
        <v/>
      </c>
      <c r="O461" s="13"/>
    </row>
    <row r="462" spans="1:15" x14ac:dyDescent="0.25">
      <c r="A462" s="13"/>
      <c r="B462" s="13"/>
      <c r="C462" s="13"/>
      <c r="D462" s="13"/>
      <c r="E462" s="13"/>
      <c r="F462" s="13"/>
      <c r="G462" s="14"/>
      <c r="H462" s="13"/>
      <c r="I462" s="14"/>
      <c r="J462" s="13"/>
      <c r="K462" s="15" t="str">
        <f>IF($A462="","",IF($H462&lt;&gt;"Yes","",IF($I462="","",IF($J462="","",EDATE($I462,$J462)))))</f>
        <v/>
      </c>
      <c r="L462" s="16" t="str">
        <f>IF($A462="","",IF($K462="","—",IF($K462&lt;=TODAY(),"due",IF($K462&lt;=TODAY()+30,"within 30 days","ok"))))</f>
        <v/>
      </c>
      <c r="M462" s="16" t="str">
        <f>IF($A462="","",IF(COUNTIF('Checkouts'!$L$3:$L$502,$A462)&gt;0,"issued","available"))</f>
        <v/>
      </c>
      <c r="N462" s="16" t="str">
        <f>IF($A462="","",IFERROR(INDEX('Checkouts'!$D$3:$D$502,MATCH($A462,'Checkouts'!$L$3:$L$502,0)),""))</f>
        <v/>
      </c>
      <c r="O462" s="13"/>
    </row>
    <row r="463" spans="1:15" x14ac:dyDescent="0.25">
      <c r="A463" s="13"/>
      <c r="B463" s="13"/>
      <c r="C463" s="13"/>
      <c r="D463" s="13"/>
      <c r="E463" s="13"/>
      <c r="F463" s="13"/>
      <c r="G463" s="14"/>
      <c r="H463" s="13"/>
      <c r="I463" s="14"/>
      <c r="J463" s="13"/>
      <c r="K463" s="15" t="str">
        <f>IF($A463="","",IF($H463&lt;&gt;"Yes","",IF($I463="","",IF($J463="","",EDATE($I463,$J463)))))</f>
        <v/>
      </c>
      <c r="L463" s="16" t="str">
        <f>IF($A463="","",IF($K463="","—",IF($K463&lt;=TODAY(),"due",IF($K463&lt;=TODAY()+30,"within 30 days","ok"))))</f>
        <v/>
      </c>
      <c r="M463" s="16" t="str">
        <f>IF($A463="","",IF(COUNTIF('Checkouts'!$L$3:$L$502,$A463)&gt;0,"issued","available"))</f>
        <v/>
      </c>
      <c r="N463" s="16" t="str">
        <f>IF($A463="","",IFERROR(INDEX('Checkouts'!$D$3:$D$502,MATCH($A463,'Checkouts'!$L$3:$L$502,0)),""))</f>
        <v/>
      </c>
      <c r="O463" s="13"/>
    </row>
    <row r="464" spans="1:15" x14ac:dyDescent="0.25">
      <c r="A464" s="13"/>
      <c r="B464" s="13"/>
      <c r="C464" s="13"/>
      <c r="D464" s="13"/>
      <c r="E464" s="13"/>
      <c r="F464" s="13"/>
      <c r="G464" s="14"/>
      <c r="H464" s="13"/>
      <c r="I464" s="14"/>
      <c r="J464" s="13"/>
      <c r="K464" s="15" t="str">
        <f>IF($A464="","",IF($H464&lt;&gt;"Yes","",IF($I464="","",IF($J464="","",EDATE($I464,$J464)))))</f>
        <v/>
      </c>
      <c r="L464" s="16" t="str">
        <f>IF($A464="","",IF($K464="","—",IF($K464&lt;=TODAY(),"due",IF($K464&lt;=TODAY()+30,"within 30 days","ok"))))</f>
        <v/>
      </c>
      <c r="M464" s="16" t="str">
        <f>IF($A464="","",IF(COUNTIF('Checkouts'!$L$3:$L$502,$A464)&gt;0,"issued","available"))</f>
        <v/>
      </c>
      <c r="N464" s="16" t="str">
        <f>IF($A464="","",IFERROR(INDEX('Checkouts'!$D$3:$D$502,MATCH($A464,'Checkouts'!$L$3:$L$502,0)),""))</f>
        <v/>
      </c>
      <c r="O464" s="13"/>
    </row>
    <row r="465" spans="1:15" x14ac:dyDescent="0.25">
      <c r="A465" s="13"/>
      <c r="B465" s="13"/>
      <c r="C465" s="13"/>
      <c r="D465" s="13"/>
      <c r="E465" s="13"/>
      <c r="F465" s="13"/>
      <c r="G465" s="14"/>
      <c r="H465" s="13"/>
      <c r="I465" s="14"/>
      <c r="J465" s="13"/>
      <c r="K465" s="15" t="str">
        <f>IF($A465="","",IF($H465&lt;&gt;"Yes","",IF($I465="","",IF($J465="","",EDATE($I465,$J465)))))</f>
        <v/>
      </c>
      <c r="L465" s="16" t="str">
        <f>IF($A465="","",IF($K465="","—",IF($K465&lt;=TODAY(),"due",IF($K465&lt;=TODAY()+30,"within 30 days","ok"))))</f>
        <v/>
      </c>
      <c r="M465" s="16" t="str">
        <f>IF($A465="","",IF(COUNTIF('Checkouts'!$L$3:$L$502,$A465)&gt;0,"issued","available"))</f>
        <v/>
      </c>
      <c r="N465" s="16" t="str">
        <f>IF($A465="","",IFERROR(INDEX('Checkouts'!$D$3:$D$502,MATCH($A465,'Checkouts'!$L$3:$L$502,0)),""))</f>
        <v/>
      </c>
      <c r="O465" s="13"/>
    </row>
    <row r="466" spans="1:15" x14ac:dyDescent="0.25">
      <c r="A466" s="13"/>
      <c r="B466" s="13"/>
      <c r="C466" s="13"/>
      <c r="D466" s="13"/>
      <c r="E466" s="13"/>
      <c r="F466" s="13"/>
      <c r="G466" s="14"/>
      <c r="H466" s="13"/>
      <c r="I466" s="14"/>
      <c r="J466" s="13"/>
      <c r="K466" s="15" t="str">
        <f>IF($A466="","",IF($H466&lt;&gt;"Yes","",IF($I466="","",IF($J466="","",EDATE($I466,$J466)))))</f>
        <v/>
      </c>
      <c r="L466" s="16" t="str">
        <f>IF($A466="","",IF($K466="","—",IF($K466&lt;=TODAY(),"due",IF($K466&lt;=TODAY()+30,"within 30 days","ok"))))</f>
        <v/>
      </c>
      <c r="M466" s="16" t="str">
        <f>IF($A466="","",IF(COUNTIF('Checkouts'!$L$3:$L$502,$A466)&gt;0,"issued","available"))</f>
        <v/>
      </c>
      <c r="N466" s="16" t="str">
        <f>IF($A466="","",IFERROR(INDEX('Checkouts'!$D$3:$D$502,MATCH($A466,'Checkouts'!$L$3:$L$502,0)),""))</f>
        <v/>
      </c>
      <c r="O466" s="13"/>
    </row>
    <row r="467" spans="1:15" x14ac:dyDescent="0.25">
      <c r="A467" s="13"/>
      <c r="B467" s="13"/>
      <c r="C467" s="13"/>
      <c r="D467" s="13"/>
      <c r="E467" s="13"/>
      <c r="F467" s="13"/>
      <c r="G467" s="14"/>
      <c r="H467" s="13"/>
      <c r="I467" s="14"/>
      <c r="J467" s="13"/>
      <c r="K467" s="15" t="str">
        <f>IF($A467="","",IF($H467&lt;&gt;"Yes","",IF($I467="","",IF($J467="","",EDATE($I467,$J467)))))</f>
        <v/>
      </c>
      <c r="L467" s="16" t="str">
        <f>IF($A467="","",IF($K467="","—",IF($K467&lt;=TODAY(),"due",IF($K467&lt;=TODAY()+30,"within 30 days","ok"))))</f>
        <v/>
      </c>
      <c r="M467" s="16" t="str">
        <f>IF($A467="","",IF(COUNTIF('Checkouts'!$L$3:$L$502,$A467)&gt;0,"issued","available"))</f>
        <v/>
      </c>
      <c r="N467" s="16" t="str">
        <f>IF($A467="","",IFERROR(INDEX('Checkouts'!$D$3:$D$502,MATCH($A467,'Checkouts'!$L$3:$L$502,0)),""))</f>
        <v/>
      </c>
      <c r="O467" s="13"/>
    </row>
    <row r="468" spans="1:15" x14ac:dyDescent="0.25">
      <c r="A468" s="13"/>
      <c r="B468" s="13"/>
      <c r="C468" s="13"/>
      <c r="D468" s="13"/>
      <c r="E468" s="13"/>
      <c r="F468" s="13"/>
      <c r="G468" s="14"/>
      <c r="H468" s="13"/>
      <c r="I468" s="14"/>
      <c r="J468" s="13"/>
      <c r="K468" s="15" t="str">
        <f>IF($A468="","",IF($H468&lt;&gt;"Yes","",IF($I468="","",IF($J468="","",EDATE($I468,$J468)))))</f>
        <v/>
      </c>
      <c r="L468" s="16" t="str">
        <f>IF($A468="","",IF($K468="","—",IF($K468&lt;=TODAY(),"due",IF($K468&lt;=TODAY()+30,"within 30 days","ok"))))</f>
        <v/>
      </c>
      <c r="M468" s="16" t="str">
        <f>IF($A468="","",IF(COUNTIF('Checkouts'!$L$3:$L$502,$A468)&gt;0,"issued","available"))</f>
        <v/>
      </c>
      <c r="N468" s="16" t="str">
        <f>IF($A468="","",IFERROR(INDEX('Checkouts'!$D$3:$D$502,MATCH($A468,'Checkouts'!$L$3:$L$502,0)),""))</f>
        <v/>
      </c>
      <c r="O468" s="13"/>
    </row>
    <row r="469" spans="1:15" x14ac:dyDescent="0.25">
      <c r="A469" s="13"/>
      <c r="B469" s="13"/>
      <c r="C469" s="13"/>
      <c r="D469" s="13"/>
      <c r="E469" s="13"/>
      <c r="F469" s="13"/>
      <c r="G469" s="14"/>
      <c r="H469" s="13"/>
      <c r="I469" s="14"/>
      <c r="J469" s="13"/>
      <c r="K469" s="15" t="str">
        <f>IF($A469="","",IF($H469&lt;&gt;"Yes","",IF($I469="","",IF($J469="","",EDATE($I469,$J469)))))</f>
        <v/>
      </c>
      <c r="L469" s="16" t="str">
        <f>IF($A469="","",IF($K469="","—",IF($K469&lt;=TODAY(),"due",IF($K469&lt;=TODAY()+30,"within 30 days","ok"))))</f>
        <v/>
      </c>
      <c r="M469" s="16" t="str">
        <f>IF($A469="","",IF(COUNTIF('Checkouts'!$L$3:$L$502,$A469)&gt;0,"issued","available"))</f>
        <v/>
      </c>
      <c r="N469" s="16" t="str">
        <f>IF($A469="","",IFERROR(INDEX('Checkouts'!$D$3:$D$502,MATCH($A469,'Checkouts'!$L$3:$L$502,0)),""))</f>
        <v/>
      </c>
      <c r="O469" s="13"/>
    </row>
    <row r="470" spans="1:15" x14ac:dyDescent="0.25">
      <c r="A470" s="13"/>
      <c r="B470" s="13"/>
      <c r="C470" s="13"/>
      <c r="D470" s="13"/>
      <c r="E470" s="13"/>
      <c r="F470" s="13"/>
      <c r="G470" s="14"/>
      <c r="H470" s="13"/>
      <c r="I470" s="14"/>
      <c r="J470" s="13"/>
      <c r="K470" s="15" t="str">
        <f>IF($A470="","",IF($H470&lt;&gt;"Yes","",IF($I470="","",IF($J470="","",EDATE($I470,$J470)))))</f>
        <v/>
      </c>
      <c r="L470" s="16" t="str">
        <f>IF($A470="","",IF($K470="","—",IF($K470&lt;=TODAY(),"due",IF($K470&lt;=TODAY()+30,"within 30 days","ok"))))</f>
        <v/>
      </c>
      <c r="M470" s="16" t="str">
        <f>IF($A470="","",IF(COUNTIF('Checkouts'!$L$3:$L$502,$A470)&gt;0,"issued","available"))</f>
        <v/>
      </c>
      <c r="N470" s="16" t="str">
        <f>IF($A470="","",IFERROR(INDEX('Checkouts'!$D$3:$D$502,MATCH($A470,'Checkouts'!$L$3:$L$502,0)),""))</f>
        <v/>
      </c>
      <c r="O470" s="13"/>
    </row>
    <row r="471" spans="1:15" x14ac:dyDescent="0.25">
      <c r="A471" s="13"/>
      <c r="B471" s="13"/>
      <c r="C471" s="13"/>
      <c r="D471" s="13"/>
      <c r="E471" s="13"/>
      <c r="F471" s="13"/>
      <c r="G471" s="14"/>
      <c r="H471" s="13"/>
      <c r="I471" s="14"/>
      <c r="J471" s="13"/>
      <c r="K471" s="15" t="str">
        <f>IF($A471="","",IF($H471&lt;&gt;"Yes","",IF($I471="","",IF($J471="","",EDATE($I471,$J471)))))</f>
        <v/>
      </c>
      <c r="L471" s="16" t="str">
        <f>IF($A471="","",IF($K471="","—",IF($K471&lt;=TODAY(),"due",IF($K471&lt;=TODAY()+30,"within 30 days","ok"))))</f>
        <v/>
      </c>
      <c r="M471" s="16" t="str">
        <f>IF($A471="","",IF(COUNTIF('Checkouts'!$L$3:$L$502,$A471)&gt;0,"issued","available"))</f>
        <v/>
      </c>
      <c r="N471" s="16" t="str">
        <f>IF($A471="","",IFERROR(INDEX('Checkouts'!$D$3:$D$502,MATCH($A471,'Checkouts'!$L$3:$L$502,0)),""))</f>
        <v/>
      </c>
      <c r="O471" s="13"/>
    </row>
    <row r="472" spans="1:15" x14ac:dyDescent="0.25">
      <c r="A472" s="13"/>
      <c r="B472" s="13"/>
      <c r="C472" s="13"/>
      <c r="D472" s="13"/>
      <c r="E472" s="13"/>
      <c r="F472" s="13"/>
      <c r="G472" s="14"/>
      <c r="H472" s="13"/>
      <c r="I472" s="14"/>
      <c r="J472" s="13"/>
      <c r="K472" s="15" t="str">
        <f>IF($A472="","",IF($H472&lt;&gt;"Yes","",IF($I472="","",IF($J472="","",EDATE($I472,$J472)))))</f>
        <v/>
      </c>
      <c r="L472" s="16" t="str">
        <f>IF($A472="","",IF($K472="","—",IF($K472&lt;=TODAY(),"due",IF($K472&lt;=TODAY()+30,"within 30 days","ok"))))</f>
        <v/>
      </c>
      <c r="M472" s="16" t="str">
        <f>IF($A472="","",IF(COUNTIF('Checkouts'!$L$3:$L$502,$A472)&gt;0,"issued","available"))</f>
        <v/>
      </c>
      <c r="N472" s="16" t="str">
        <f>IF($A472="","",IFERROR(INDEX('Checkouts'!$D$3:$D$502,MATCH($A472,'Checkouts'!$L$3:$L$502,0)),""))</f>
        <v/>
      </c>
      <c r="O472" s="13"/>
    </row>
    <row r="473" spans="1:15" x14ac:dyDescent="0.25">
      <c r="A473" s="13"/>
      <c r="B473" s="13"/>
      <c r="C473" s="13"/>
      <c r="D473" s="13"/>
      <c r="E473" s="13"/>
      <c r="F473" s="13"/>
      <c r="G473" s="14"/>
      <c r="H473" s="13"/>
      <c r="I473" s="14"/>
      <c r="J473" s="13"/>
      <c r="K473" s="15" t="str">
        <f>IF($A473="","",IF($H473&lt;&gt;"Yes","",IF($I473="","",IF($J473="","",EDATE($I473,$J473)))))</f>
        <v/>
      </c>
      <c r="L473" s="16" t="str">
        <f>IF($A473="","",IF($K473="","—",IF($K473&lt;=TODAY(),"due",IF($K473&lt;=TODAY()+30,"within 30 days","ok"))))</f>
        <v/>
      </c>
      <c r="M473" s="16" t="str">
        <f>IF($A473="","",IF(COUNTIF('Checkouts'!$L$3:$L$502,$A473)&gt;0,"issued","available"))</f>
        <v/>
      </c>
      <c r="N473" s="16" t="str">
        <f>IF($A473="","",IFERROR(INDEX('Checkouts'!$D$3:$D$502,MATCH($A473,'Checkouts'!$L$3:$L$502,0)),""))</f>
        <v/>
      </c>
      <c r="O473" s="13"/>
    </row>
    <row r="474" spans="1:15" x14ac:dyDescent="0.25">
      <c r="A474" s="13"/>
      <c r="B474" s="13"/>
      <c r="C474" s="13"/>
      <c r="D474" s="13"/>
      <c r="E474" s="13"/>
      <c r="F474" s="13"/>
      <c r="G474" s="14"/>
      <c r="H474" s="13"/>
      <c r="I474" s="14"/>
      <c r="J474" s="13"/>
      <c r="K474" s="15" t="str">
        <f>IF($A474="","",IF($H474&lt;&gt;"Yes","",IF($I474="","",IF($J474="","",EDATE($I474,$J474)))))</f>
        <v/>
      </c>
      <c r="L474" s="16" t="str">
        <f>IF($A474="","",IF($K474="","—",IF($K474&lt;=TODAY(),"due",IF($K474&lt;=TODAY()+30,"within 30 days","ok"))))</f>
        <v/>
      </c>
      <c r="M474" s="16" t="str">
        <f>IF($A474="","",IF(COUNTIF('Checkouts'!$L$3:$L$502,$A474)&gt;0,"issued","available"))</f>
        <v/>
      </c>
      <c r="N474" s="16" t="str">
        <f>IF($A474="","",IFERROR(INDEX('Checkouts'!$D$3:$D$502,MATCH($A474,'Checkouts'!$L$3:$L$502,0)),""))</f>
        <v/>
      </c>
      <c r="O474" s="13"/>
    </row>
    <row r="475" spans="1:15" x14ac:dyDescent="0.25">
      <c r="A475" s="13"/>
      <c r="B475" s="13"/>
      <c r="C475" s="13"/>
      <c r="D475" s="13"/>
      <c r="E475" s="13"/>
      <c r="F475" s="13"/>
      <c r="G475" s="14"/>
      <c r="H475" s="13"/>
      <c r="I475" s="14"/>
      <c r="J475" s="13"/>
      <c r="K475" s="15" t="str">
        <f>IF($A475="","",IF($H475&lt;&gt;"Yes","",IF($I475="","",IF($J475="","",EDATE($I475,$J475)))))</f>
        <v/>
      </c>
      <c r="L475" s="16" t="str">
        <f>IF($A475="","",IF($K475="","—",IF($K475&lt;=TODAY(),"due",IF($K475&lt;=TODAY()+30,"within 30 days","ok"))))</f>
        <v/>
      </c>
      <c r="M475" s="16" t="str">
        <f>IF($A475="","",IF(COUNTIF('Checkouts'!$L$3:$L$502,$A475)&gt;0,"issued","available"))</f>
        <v/>
      </c>
      <c r="N475" s="16" t="str">
        <f>IF($A475="","",IFERROR(INDEX('Checkouts'!$D$3:$D$502,MATCH($A475,'Checkouts'!$L$3:$L$502,0)),""))</f>
        <v/>
      </c>
      <c r="O475" s="13"/>
    </row>
    <row r="476" spans="1:15" x14ac:dyDescent="0.25">
      <c r="A476" s="13"/>
      <c r="B476" s="13"/>
      <c r="C476" s="13"/>
      <c r="D476" s="13"/>
      <c r="E476" s="13"/>
      <c r="F476" s="13"/>
      <c r="G476" s="14"/>
      <c r="H476" s="13"/>
      <c r="I476" s="14"/>
      <c r="J476" s="13"/>
      <c r="K476" s="15" t="str">
        <f>IF($A476="","",IF($H476&lt;&gt;"Yes","",IF($I476="","",IF($J476="","",EDATE($I476,$J476)))))</f>
        <v/>
      </c>
      <c r="L476" s="16" t="str">
        <f>IF($A476="","",IF($K476="","—",IF($K476&lt;=TODAY(),"due",IF($K476&lt;=TODAY()+30,"within 30 days","ok"))))</f>
        <v/>
      </c>
      <c r="M476" s="16" t="str">
        <f>IF($A476="","",IF(COUNTIF('Checkouts'!$L$3:$L$502,$A476)&gt;0,"issued","available"))</f>
        <v/>
      </c>
      <c r="N476" s="16" t="str">
        <f>IF($A476="","",IFERROR(INDEX('Checkouts'!$D$3:$D$502,MATCH($A476,'Checkouts'!$L$3:$L$502,0)),""))</f>
        <v/>
      </c>
      <c r="O476" s="13"/>
    </row>
    <row r="477" spans="1:15" x14ac:dyDescent="0.25">
      <c r="A477" s="13"/>
      <c r="B477" s="13"/>
      <c r="C477" s="13"/>
      <c r="D477" s="13"/>
      <c r="E477" s="13"/>
      <c r="F477" s="13"/>
      <c r="G477" s="14"/>
      <c r="H477" s="13"/>
      <c r="I477" s="14"/>
      <c r="J477" s="13"/>
      <c r="K477" s="15" t="str">
        <f>IF($A477="","",IF($H477&lt;&gt;"Yes","",IF($I477="","",IF($J477="","",EDATE($I477,$J477)))))</f>
        <v/>
      </c>
      <c r="L477" s="16" t="str">
        <f>IF($A477="","",IF($K477="","—",IF($K477&lt;=TODAY(),"due",IF($K477&lt;=TODAY()+30,"within 30 days","ok"))))</f>
        <v/>
      </c>
      <c r="M477" s="16" t="str">
        <f>IF($A477="","",IF(COUNTIF('Checkouts'!$L$3:$L$502,$A477)&gt;0,"issued","available"))</f>
        <v/>
      </c>
      <c r="N477" s="16" t="str">
        <f>IF($A477="","",IFERROR(INDEX('Checkouts'!$D$3:$D$502,MATCH($A477,'Checkouts'!$L$3:$L$502,0)),""))</f>
        <v/>
      </c>
      <c r="O477" s="13"/>
    </row>
    <row r="478" spans="1:15" x14ac:dyDescent="0.25">
      <c r="A478" s="13"/>
      <c r="B478" s="13"/>
      <c r="C478" s="13"/>
      <c r="D478" s="13"/>
      <c r="E478" s="13"/>
      <c r="F478" s="13"/>
      <c r="G478" s="14"/>
      <c r="H478" s="13"/>
      <c r="I478" s="14"/>
      <c r="J478" s="13"/>
      <c r="K478" s="15" t="str">
        <f>IF($A478="","",IF($H478&lt;&gt;"Yes","",IF($I478="","",IF($J478="","",EDATE($I478,$J478)))))</f>
        <v/>
      </c>
      <c r="L478" s="16" t="str">
        <f>IF($A478="","",IF($K478="","—",IF($K478&lt;=TODAY(),"due",IF($K478&lt;=TODAY()+30,"within 30 days","ok"))))</f>
        <v/>
      </c>
      <c r="M478" s="16" t="str">
        <f>IF($A478="","",IF(COUNTIF('Checkouts'!$L$3:$L$502,$A478)&gt;0,"issued","available"))</f>
        <v/>
      </c>
      <c r="N478" s="16" t="str">
        <f>IF($A478="","",IFERROR(INDEX('Checkouts'!$D$3:$D$502,MATCH($A478,'Checkouts'!$L$3:$L$502,0)),""))</f>
        <v/>
      </c>
      <c r="O478" s="13"/>
    </row>
    <row r="479" spans="1:15" x14ac:dyDescent="0.25">
      <c r="A479" s="13"/>
      <c r="B479" s="13"/>
      <c r="C479" s="13"/>
      <c r="D479" s="13"/>
      <c r="E479" s="13"/>
      <c r="F479" s="13"/>
      <c r="G479" s="14"/>
      <c r="H479" s="13"/>
      <c r="I479" s="14"/>
      <c r="J479" s="13"/>
      <c r="K479" s="15" t="str">
        <f>IF($A479="","",IF($H479&lt;&gt;"Yes","",IF($I479="","",IF($J479="","",EDATE($I479,$J479)))))</f>
        <v/>
      </c>
      <c r="L479" s="16" t="str">
        <f>IF($A479="","",IF($K479="","—",IF($K479&lt;=TODAY(),"due",IF($K479&lt;=TODAY()+30,"within 30 days","ok"))))</f>
        <v/>
      </c>
      <c r="M479" s="16" t="str">
        <f>IF($A479="","",IF(COUNTIF('Checkouts'!$L$3:$L$502,$A479)&gt;0,"issued","available"))</f>
        <v/>
      </c>
      <c r="N479" s="16" t="str">
        <f>IF($A479="","",IFERROR(INDEX('Checkouts'!$D$3:$D$502,MATCH($A479,'Checkouts'!$L$3:$L$502,0)),""))</f>
        <v/>
      </c>
      <c r="O479" s="13"/>
    </row>
    <row r="480" spans="1:15" x14ac:dyDescent="0.25">
      <c r="A480" s="13"/>
      <c r="B480" s="13"/>
      <c r="C480" s="13"/>
      <c r="D480" s="13"/>
      <c r="E480" s="13"/>
      <c r="F480" s="13"/>
      <c r="G480" s="14"/>
      <c r="H480" s="13"/>
      <c r="I480" s="14"/>
      <c r="J480" s="13"/>
      <c r="K480" s="15" t="str">
        <f>IF($A480="","",IF($H480&lt;&gt;"Yes","",IF($I480="","",IF($J480="","",EDATE($I480,$J480)))))</f>
        <v/>
      </c>
      <c r="L480" s="16" t="str">
        <f>IF($A480="","",IF($K480="","—",IF($K480&lt;=TODAY(),"due",IF($K480&lt;=TODAY()+30,"within 30 days","ok"))))</f>
        <v/>
      </c>
      <c r="M480" s="16" t="str">
        <f>IF($A480="","",IF(COUNTIF('Checkouts'!$L$3:$L$502,$A480)&gt;0,"issued","available"))</f>
        <v/>
      </c>
      <c r="N480" s="16" t="str">
        <f>IF($A480="","",IFERROR(INDEX('Checkouts'!$D$3:$D$502,MATCH($A480,'Checkouts'!$L$3:$L$502,0)),""))</f>
        <v/>
      </c>
      <c r="O480" s="13"/>
    </row>
    <row r="481" spans="1:15" x14ac:dyDescent="0.25">
      <c r="A481" s="13"/>
      <c r="B481" s="13"/>
      <c r="C481" s="13"/>
      <c r="D481" s="13"/>
      <c r="E481" s="13"/>
      <c r="F481" s="13"/>
      <c r="G481" s="14"/>
      <c r="H481" s="13"/>
      <c r="I481" s="14"/>
      <c r="J481" s="13"/>
      <c r="K481" s="15" t="str">
        <f>IF($A481="","",IF($H481&lt;&gt;"Yes","",IF($I481="","",IF($J481="","",EDATE($I481,$J481)))))</f>
        <v/>
      </c>
      <c r="L481" s="16" t="str">
        <f>IF($A481="","",IF($K481="","—",IF($K481&lt;=TODAY(),"due",IF($K481&lt;=TODAY()+30,"within 30 days","ok"))))</f>
        <v/>
      </c>
      <c r="M481" s="16" t="str">
        <f>IF($A481="","",IF(COUNTIF('Checkouts'!$L$3:$L$502,$A481)&gt;0,"issued","available"))</f>
        <v/>
      </c>
      <c r="N481" s="16" t="str">
        <f>IF($A481="","",IFERROR(INDEX('Checkouts'!$D$3:$D$502,MATCH($A481,'Checkouts'!$L$3:$L$502,0)),""))</f>
        <v/>
      </c>
      <c r="O481" s="13"/>
    </row>
    <row r="482" spans="1:15" x14ac:dyDescent="0.25">
      <c r="A482" s="13"/>
      <c r="B482" s="13"/>
      <c r="C482" s="13"/>
      <c r="D482" s="13"/>
      <c r="E482" s="13"/>
      <c r="F482" s="13"/>
      <c r="G482" s="14"/>
      <c r="H482" s="13"/>
      <c r="I482" s="14"/>
      <c r="J482" s="13"/>
      <c r="K482" s="15" t="str">
        <f>IF($A482="","",IF($H482&lt;&gt;"Yes","",IF($I482="","",IF($J482="","",EDATE($I482,$J482)))))</f>
        <v/>
      </c>
      <c r="L482" s="16" t="str">
        <f>IF($A482="","",IF($K482="","—",IF($K482&lt;=TODAY(),"due",IF($K482&lt;=TODAY()+30,"within 30 days","ok"))))</f>
        <v/>
      </c>
      <c r="M482" s="16" t="str">
        <f>IF($A482="","",IF(COUNTIF('Checkouts'!$L$3:$L$502,$A482)&gt;0,"issued","available"))</f>
        <v/>
      </c>
      <c r="N482" s="16" t="str">
        <f>IF($A482="","",IFERROR(INDEX('Checkouts'!$D$3:$D$502,MATCH($A482,'Checkouts'!$L$3:$L$502,0)),""))</f>
        <v/>
      </c>
      <c r="O482" s="13"/>
    </row>
    <row r="483" spans="1:15" x14ac:dyDescent="0.25">
      <c r="A483" s="13"/>
      <c r="B483" s="13"/>
      <c r="C483" s="13"/>
      <c r="D483" s="13"/>
      <c r="E483" s="13"/>
      <c r="F483" s="13"/>
      <c r="G483" s="14"/>
      <c r="H483" s="13"/>
      <c r="I483" s="14"/>
      <c r="J483" s="13"/>
      <c r="K483" s="15" t="str">
        <f>IF($A483="","",IF($H483&lt;&gt;"Yes","",IF($I483="","",IF($J483="","",EDATE($I483,$J483)))))</f>
        <v/>
      </c>
      <c r="L483" s="16" t="str">
        <f>IF($A483="","",IF($K483="","—",IF($K483&lt;=TODAY(),"due",IF($K483&lt;=TODAY()+30,"within 30 days","ok"))))</f>
        <v/>
      </c>
      <c r="M483" s="16" t="str">
        <f>IF($A483="","",IF(COUNTIF('Checkouts'!$L$3:$L$502,$A483)&gt;0,"issued","available"))</f>
        <v/>
      </c>
      <c r="N483" s="16" t="str">
        <f>IF($A483="","",IFERROR(INDEX('Checkouts'!$D$3:$D$502,MATCH($A483,'Checkouts'!$L$3:$L$502,0)),""))</f>
        <v/>
      </c>
      <c r="O483" s="13"/>
    </row>
    <row r="484" spans="1:15" x14ac:dyDescent="0.25">
      <c r="A484" s="13"/>
      <c r="B484" s="13"/>
      <c r="C484" s="13"/>
      <c r="D484" s="13"/>
      <c r="E484" s="13"/>
      <c r="F484" s="13"/>
      <c r="G484" s="14"/>
      <c r="H484" s="13"/>
      <c r="I484" s="14"/>
      <c r="J484" s="13"/>
      <c r="K484" s="15" t="str">
        <f>IF($A484="","",IF($H484&lt;&gt;"Yes","",IF($I484="","",IF($J484="","",EDATE($I484,$J484)))))</f>
        <v/>
      </c>
      <c r="L484" s="16" t="str">
        <f>IF($A484="","",IF($K484="","—",IF($K484&lt;=TODAY(),"due",IF($K484&lt;=TODAY()+30,"within 30 days","ok"))))</f>
        <v/>
      </c>
      <c r="M484" s="16" t="str">
        <f>IF($A484="","",IF(COUNTIF('Checkouts'!$L$3:$L$502,$A484)&gt;0,"issued","available"))</f>
        <v/>
      </c>
      <c r="N484" s="16" t="str">
        <f>IF($A484="","",IFERROR(INDEX('Checkouts'!$D$3:$D$502,MATCH($A484,'Checkouts'!$L$3:$L$502,0)),""))</f>
        <v/>
      </c>
      <c r="O484" s="13"/>
    </row>
    <row r="485" spans="1:15" x14ac:dyDescent="0.25">
      <c r="A485" s="13"/>
      <c r="B485" s="13"/>
      <c r="C485" s="13"/>
      <c r="D485" s="13"/>
      <c r="E485" s="13"/>
      <c r="F485" s="13"/>
      <c r="G485" s="14"/>
      <c r="H485" s="13"/>
      <c r="I485" s="14"/>
      <c r="J485" s="13"/>
      <c r="K485" s="15" t="str">
        <f>IF($A485="","",IF($H485&lt;&gt;"Yes","",IF($I485="","",IF($J485="","",EDATE($I485,$J485)))))</f>
        <v/>
      </c>
      <c r="L485" s="16" t="str">
        <f>IF($A485="","",IF($K485="","—",IF($K485&lt;=TODAY(),"due",IF($K485&lt;=TODAY()+30,"within 30 days","ok"))))</f>
        <v/>
      </c>
      <c r="M485" s="16" t="str">
        <f>IF($A485="","",IF(COUNTIF('Checkouts'!$L$3:$L$502,$A485)&gt;0,"issued","available"))</f>
        <v/>
      </c>
      <c r="N485" s="16" t="str">
        <f>IF($A485="","",IFERROR(INDEX('Checkouts'!$D$3:$D$502,MATCH($A485,'Checkouts'!$L$3:$L$502,0)),""))</f>
        <v/>
      </c>
      <c r="O485" s="13"/>
    </row>
    <row r="486" spans="1:15" x14ac:dyDescent="0.25">
      <c r="A486" s="13"/>
      <c r="B486" s="13"/>
      <c r="C486" s="13"/>
      <c r="D486" s="13"/>
      <c r="E486" s="13"/>
      <c r="F486" s="13"/>
      <c r="G486" s="14"/>
      <c r="H486" s="13"/>
      <c r="I486" s="14"/>
      <c r="J486" s="13"/>
      <c r="K486" s="15" t="str">
        <f>IF($A486="","",IF($H486&lt;&gt;"Yes","",IF($I486="","",IF($J486="","",EDATE($I486,$J486)))))</f>
        <v/>
      </c>
      <c r="L486" s="16" t="str">
        <f>IF($A486="","",IF($K486="","—",IF($K486&lt;=TODAY(),"due",IF($K486&lt;=TODAY()+30,"within 30 days","ok"))))</f>
        <v/>
      </c>
      <c r="M486" s="16" t="str">
        <f>IF($A486="","",IF(COUNTIF('Checkouts'!$L$3:$L$502,$A486)&gt;0,"issued","available"))</f>
        <v/>
      </c>
      <c r="N486" s="16" t="str">
        <f>IF($A486="","",IFERROR(INDEX('Checkouts'!$D$3:$D$502,MATCH($A486,'Checkouts'!$L$3:$L$502,0)),""))</f>
        <v/>
      </c>
      <c r="O486" s="13"/>
    </row>
    <row r="487" spans="1:15" x14ac:dyDescent="0.25">
      <c r="A487" s="13"/>
      <c r="B487" s="13"/>
      <c r="C487" s="13"/>
      <c r="D487" s="13"/>
      <c r="E487" s="13"/>
      <c r="F487" s="13"/>
      <c r="G487" s="14"/>
      <c r="H487" s="13"/>
      <c r="I487" s="14"/>
      <c r="J487" s="13"/>
      <c r="K487" s="15" t="str">
        <f>IF($A487="","",IF($H487&lt;&gt;"Yes","",IF($I487="","",IF($J487="","",EDATE($I487,$J487)))))</f>
        <v/>
      </c>
      <c r="L487" s="16" t="str">
        <f>IF($A487="","",IF($K487="","—",IF($K487&lt;=TODAY(),"due",IF($K487&lt;=TODAY()+30,"within 30 days","ok"))))</f>
        <v/>
      </c>
      <c r="M487" s="16" t="str">
        <f>IF($A487="","",IF(COUNTIF('Checkouts'!$L$3:$L$502,$A487)&gt;0,"issued","available"))</f>
        <v/>
      </c>
      <c r="N487" s="16" t="str">
        <f>IF($A487="","",IFERROR(INDEX('Checkouts'!$D$3:$D$502,MATCH($A487,'Checkouts'!$L$3:$L$502,0)),""))</f>
        <v/>
      </c>
      <c r="O487" s="13"/>
    </row>
    <row r="488" spans="1:15" x14ac:dyDescent="0.25">
      <c r="A488" s="13"/>
      <c r="B488" s="13"/>
      <c r="C488" s="13"/>
      <c r="D488" s="13"/>
      <c r="E488" s="13"/>
      <c r="F488" s="13"/>
      <c r="G488" s="14"/>
      <c r="H488" s="13"/>
      <c r="I488" s="14"/>
      <c r="J488" s="13"/>
      <c r="K488" s="15" t="str">
        <f>IF($A488="","",IF($H488&lt;&gt;"Yes","",IF($I488="","",IF($J488="","",EDATE($I488,$J488)))))</f>
        <v/>
      </c>
      <c r="L488" s="16" t="str">
        <f>IF($A488="","",IF($K488="","—",IF($K488&lt;=TODAY(),"due",IF($K488&lt;=TODAY()+30,"within 30 days","ok"))))</f>
        <v/>
      </c>
      <c r="M488" s="16" t="str">
        <f>IF($A488="","",IF(COUNTIF('Checkouts'!$L$3:$L$502,$A488)&gt;0,"issued","available"))</f>
        <v/>
      </c>
      <c r="N488" s="16" t="str">
        <f>IF($A488="","",IFERROR(INDEX('Checkouts'!$D$3:$D$502,MATCH($A488,'Checkouts'!$L$3:$L$502,0)),""))</f>
        <v/>
      </c>
      <c r="O488" s="13"/>
    </row>
    <row r="489" spans="1:15" x14ac:dyDescent="0.25">
      <c r="A489" s="13"/>
      <c r="B489" s="13"/>
      <c r="C489" s="13"/>
      <c r="D489" s="13"/>
      <c r="E489" s="13"/>
      <c r="F489" s="13"/>
      <c r="G489" s="14"/>
      <c r="H489" s="13"/>
      <c r="I489" s="14"/>
      <c r="J489" s="13"/>
      <c r="K489" s="15" t="str">
        <f>IF($A489="","",IF($H489&lt;&gt;"Yes","",IF($I489="","",IF($J489="","",EDATE($I489,$J489)))))</f>
        <v/>
      </c>
      <c r="L489" s="16" t="str">
        <f>IF($A489="","",IF($K489="","—",IF($K489&lt;=TODAY(),"due",IF($K489&lt;=TODAY()+30,"within 30 days","ok"))))</f>
        <v/>
      </c>
      <c r="M489" s="16" t="str">
        <f>IF($A489="","",IF(COUNTIF('Checkouts'!$L$3:$L$502,$A489)&gt;0,"issued","available"))</f>
        <v/>
      </c>
      <c r="N489" s="16" t="str">
        <f>IF($A489="","",IFERROR(INDEX('Checkouts'!$D$3:$D$502,MATCH($A489,'Checkouts'!$L$3:$L$502,0)),""))</f>
        <v/>
      </c>
      <c r="O489" s="13"/>
    </row>
    <row r="490" spans="1:15" x14ac:dyDescent="0.25">
      <c r="A490" s="13"/>
      <c r="B490" s="13"/>
      <c r="C490" s="13"/>
      <c r="D490" s="13"/>
      <c r="E490" s="13"/>
      <c r="F490" s="13"/>
      <c r="G490" s="14"/>
      <c r="H490" s="13"/>
      <c r="I490" s="14"/>
      <c r="J490" s="13"/>
      <c r="K490" s="15" t="str">
        <f>IF($A490="","",IF($H490&lt;&gt;"Yes","",IF($I490="","",IF($J490="","",EDATE($I490,$J490)))))</f>
        <v/>
      </c>
      <c r="L490" s="16" t="str">
        <f>IF($A490="","",IF($K490="","—",IF($K490&lt;=TODAY(),"due",IF($K490&lt;=TODAY()+30,"within 30 days","ok"))))</f>
        <v/>
      </c>
      <c r="M490" s="16" t="str">
        <f>IF($A490="","",IF(COUNTIF('Checkouts'!$L$3:$L$502,$A490)&gt;0,"issued","available"))</f>
        <v/>
      </c>
      <c r="N490" s="16" t="str">
        <f>IF($A490="","",IFERROR(INDEX('Checkouts'!$D$3:$D$502,MATCH($A490,'Checkouts'!$L$3:$L$502,0)),""))</f>
        <v/>
      </c>
      <c r="O490" s="13"/>
    </row>
    <row r="491" spans="1:15" x14ac:dyDescent="0.25">
      <c r="A491" s="13"/>
      <c r="B491" s="13"/>
      <c r="C491" s="13"/>
      <c r="D491" s="13"/>
      <c r="E491" s="13"/>
      <c r="F491" s="13"/>
      <c r="G491" s="14"/>
      <c r="H491" s="13"/>
      <c r="I491" s="14"/>
      <c r="J491" s="13"/>
      <c r="K491" s="15" t="str">
        <f>IF($A491="","",IF($H491&lt;&gt;"Yes","",IF($I491="","",IF($J491="","",EDATE($I491,$J491)))))</f>
        <v/>
      </c>
      <c r="L491" s="16" t="str">
        <f>IF($A491="","",IF($K491="","—",IF($K491&lt;=TODAY(),"due",IF($K491&lt;=TODAY()+30,"within 30 days","ok"))))</f>
        <v/>
      </c>
      <c r="M491" s="16" t="str">
        <f>IF($A491="","",IF(COUNTIF('Checkouts'!$L$3:$L$502,$A491)&gt;0,"issued","available"))</f>
        <v/>
      </c>
      <c r="N491" s="16" t="str">
        <f>IF($A491="","",IFERROR(INDEX('Checkouts'!$D$3:$D$502,MATCH($A491,'Checkouts'!$L$3:$L$502,0)),""))</f>
        <v/>
      </c>
      <c r="O491" s="13"/>
    </row>
    <row r="492" spans="1:15" x14ac:dyDescent="0.25">
      <c r="A492" s="13"/>
      <c r="B492" s="13"/>
      <c r="C492" s="13"/>
      <c r="D492" s="13"/>
      <c r="E492" s="13"/>
      <c r="F492" s="13"/>
      <c r="G492" s="14"/>
      <c r="H492" s="13"/>
      <c r="I492" s="14"/>
      <c r="J492" s="13"/>
      <c r="K492" s="15" t="str">
        <f>IF($A492="","",IF($H492&lt;&gt;"Yes","",IF($I492="","",IF($J492="","",EDATE($I492,$J492)))))</f>
        <v/>
      </c>
      <c r="L492" s="16" t="str">
        <f>IF($A492="","",IF($K492="","—",IF($K492&lt;=TODAY(),"due",IF($K492&lt;=TODAY()+30,"within 30 days","ok"))))</f>
        <v/>
      </c>
      <c r="M492" s="16" t="str">
        <f>IF($A492="","",IF(COUNTIF('Checkouts'!$L$3:$L$502,$A492)&gt;0,"issued","available"))</f>
        <v/>
      </c>
      <c r="N492" s="16" t="str">
        <f>IF($A492="","",IFERROR(INDEX('Checkouts'!$D$3:$D$502,MATCH($A492,'Checkouts'!$L$3:$L$502,0)),""))</f>
        <v/>
      </c>
      <c r="O492" s="13"/>
    </row>
    <row r="493" spans="1:15" x14ac:dyDescent="0.25">
      <c r="A493" s="13"/>
      <c r="B493" s="13"/>
      <c r="C493" s="13"/>
      <c r="D493" s="13"/>
      <c r="E493" s="13"/>
      <c r="F493" s="13"/>
      <c r="G493" s="14"/>
      <c r="H493" s="13"/>
      <c r="I493" s="14"/>
      <c r="J493" s="13"/>
      <c r="K493" s="15" t="str">
        <f>IF($A493="","",IF($H493&lt;&gt;"Yes","",IF($I493="","",IF($J493="","",EDATE($I493,$J493)))))</f>
        <v/>
      </c>
      <c r="L493" s="16" t="str">
        <f>IF($A493="","",IF($K493="","—",IF($K493&lt;=TODAY(),"due",IF($K493&lt;=TODAY()+30,"within 30 days","ok"))))</f>
        <v/>
      </c>
      <c r="M493" s="16" t="str">
        <f>IF($A493="","",IF(COUNTIF('Checkouts'!$L$3:$L$502,$A493)&gt;0,"issued","available"))</f>
        <v/>
      </c>
      <c r="N493" s="16" t="str">
        <f>IF($A493="","",IFERROR(INDEX('Checkouts'!$D$3:$D$502,MATCH($A493,'Checkouts'!$L$3:$L$502,0)),""))</f>
        <v/>
      </c>
      <c r="O493" s="13"/>
    </row>
    <row r="494" spans="1:15" x14ac:dyDescent="0.25">
      <c r="A494" s="13"/>
      <c r="B494" s="13"/>
      <c r="C494" s="13"/>
      <c r="D494" s="13"/>
      <c r="E494" s="13"/>
      <c r="F494" s="13"/>
      <c r="G494" s="14"/>
      <c r="H494" s="13"/>
      <c r="I494" s="14"/>
      <c r="J494" s="13"/>
      <c r="K494" s="15" t="str">
        <f>IF($A494="","",IF($H494&lt;&gt;"Yes","",IF($I494="","",IF($J494="","",EDATE($I494,$J494)))))</f>
        <v/>
      </c>
      <c r="L494" s="16" t="str">
        <f>IF($A494="","",IF($K494="","—",IF($K494&lt;=TODAY(),"due",IF($K494&lt;=TODAY()+30,"within 30 days","ok"))))</f>
        <v/>
      </c>
      <c r="M494" s="16" t="str">
        <f>IF($A494="","",IF(COUNTIF('Checkouts'!$L$3:$L$502,$A494)&gt;0,"issued","available"))</f>
        <v/>
      </c>
      <c r="N494" s="16" t="str">
        <f>IF($A494="","",IFERROR(INDEX('Checkouts'!$D$3:$D$502,MATCH($A494,'Checkouts'!$L$3:$L$502,0)),""))</f>
        <v/>
      </c>
      <c r="O494" s="13"/>
    </row>
    <row r="495" spans="1:15" x14ac:dyDescent="0.25">
      <c r="A495" s="13"/>
      <c r="B495" s="13"/>
      <c r="C495" s="13"/>
      <c r="D495" s="13"/>
      <c r="E495" s="13"/>
      <c r="F495" s="13"/>
      <c r="G495" s="14"/>
      <c r="H495" s="13"/>
      <c r="I495" s="14"/>
      <c r="J495" s="13"/>
      <c r="K495" s="15" t="str">
        <f>IF($A495="","",IF($H495&lt;&gt;"Yes","",IF($I495="","",IF($J495="","",EDATE($I495,$J495)))))</f>
        <v/>
      </c>
      <c r="L495" s="16" t="str">
        <f>IF($A495="","",IF($K495="","—",IF($K495&lt;=TODAY(),"due",IF($K495&lt;=TODAY()+30,"within 30 days","ok"))))</f>
        <v/>
      </c>
      <c r="M495" s="16" t="str">
        <f>IF($A495="","",IF(COUNTIF('Checkouts'!$L$3:$L$502,$A495)&gt;0,"issued","available"))</f>
        <v/>
      </c>
      <c r="N495" s="16" t="str">
        <f>IF($A495="","",IFERROR(INDEX('Checkouts'!$D$3:$D$502,MATCH($A495,'Checkouts'!$L$3:$L$502,0)),""))</f>
        <v/>
      </c>
      <c r="O495" s="13"/>
    </row>
    <row r="496" spans="1:15" x14ac:dyDescent="0.25">
      <c r="A496" s="13"/>
      <c r="B496" s="13"/>
      <c r="C496" s="13"/>
      <c r="D496" s="13"/>
      <c r="E496" s="13"/>
      <c r="F496" s="13"/>
      <c r="G496" s="14"/>
      <c r="H496" s="13"/>
      <c r="I496" s="14"/>
      <c r="J496" s="13"/>
      <c r="K496" s="15" t="str">
        <f>IF($A496="","",IF($H496&lt;&gt;"Yes","",IF($I496="","",IF($J496="","",EDATE($I496,$J496)))))</f>
        <v/>
      </c>
      <c r="L496" s="16" t="str">
        <f>IF($A496="","",IF($K496="","—",IF($K496&lt;=TODAY(),"due",IF($K496&lt;=TODAY()+30,"within 30 days","ok"))))</f>
        <v/>
      </c>
      <c r="M496" s="16" t="str">
        <f>IF($A496="","",IF(COUNTIF('Checkouts'!$L$3:$L$502,$A496)&gt;0,"issued","available"))</f>
        <v/>
      </c>
      <c r="N496" s="16" t="str">
        <f>IF($A496="","",IFERROR(INDEX('Checkouts'!$D$3:$D$502,MATCH($A496,'Checkouts'!$L$3:$L$502,0)),""))</f>
        <v/>
      </c>
      <c r="O496" s="13"/>
    </row>
    <row r="497" spans="1:15" x14ac:dyDescent="0.25">
      <c r="A497" s="13"/>
      <c r="B497" s="13"/>
      <c r="C497" s="13"/>
      <c r="D497" s="13"/>
      <c r="E497" s="13"/>
      <c r="F497" s="13"/>
      <c r="G497" s="14"/>
      <c r="H497" s="13"/>
      <c r="I497" s="14"/>
      <c r="J497" s="13"/>
      <c r="K497" s="15" t="str">
        <f>IF($A497="","",IF($H497&lt;&gt;"Yes","",IF($I497="","",IF($J497="","",EDATE($I497,$J497)))))</f>
        <v/>
      </c>
      <c r="L497" s="16" t="str">
        <f>IF($A497="","",IF($K497="","—",IF($K497&lt;=TODAY(),"due",IF($K497&lt;=TODAY()+30,"within 30 days","ok"))))</f>
        <v/>
      </c>
      <c r="M497" s="16" t="str">
        <f>IF($A497="","",IF(COUNTIF('Checkouts'!$L$3:$L$502,$A497)&gt;0,"issued","available"))</f>
        <v/>
      </c>
      <c r="N497" s="16" t="str">
        <f>IF($A497="","",IFERROR(INDEX('Checkouts'!$D$3:$D$502,MATCH($A497,'Checkouts'!$L$3:$L$502,0)),""))</f>
        <v/>
      </c>
      <c r="O497" s="13"/>
    </row>
    <row r="498" spans="1:15" x14ac:dyDescent="0.25">
      <c r="A498" s="13"/>
      <c r="B498" s="13"/>
      <c r="C498" s="13"/>
      <c r="D498" s="13"/>
      <c r="E498" s="13"/>
      <c r="F498" s="13"/>
      <c r="G498" s="14"/>
      <c r="H498" s="13"/>
      <c r="I498" s="14"/>
      <c r="J498" s="13"/>
      <c r="K498" s="15" t="str">
        <f>IF($A498="","",IF($H498&lt;&gt;"Yes","",IF($I498="","",IF($J498="","",EDATE($I498,$J498)))))</f>
        <v/>
      </c>
      <c r="L498" s="16" t="str">
        <f>IF($A498="","",IF($K498="","—",IF($K498&lt;=TODAY(),"due",IF($K498&lt;=TODAY()+30,"within 30 days","ok"))))</f>
        <v/>
      </c>
      <c r="M498" s="16" t="str">
        <f>IF($A498="","",IF(COUNTIF('Checkouts'!$L$3:$L$502,$A498)&gt;0,"issued","available"))</f>
        <v/>
      </c>
      <c r="N498" s="16" t="str">
        <f>IF($A498="","",IFERROR(INDEX('Checkouts'!$D$3:$D$502,MATCH($A498,'Checkouts'!$L$3:$L$502,0)),""))</f>
        <v/>
      </c>
      <c r="O498" s="13"/>
    </row>
    <row r="499" spans="1:15" x14ac:dyDescent="0.25">
      <c r="A499" s="13"/>
      <c r="B499" s="13"/>
      <c r="C499" s="13"/>
      <c r="D499" s="13"/>
      <c r="E499" s="13"/>
      <c r="F499" s="13"/>
      <c r="G499" s="14"/>
      <c r="H499" s="13"/>
      <c r="I499" s="14"/>
      <c r="J499" s="13"/>
      <c r="K499" s="15" t="str">
        <f>IF($A499="","",IF($H499&lt;&gt;"Yes","",IF($I499="","",IF($J499="","",EDATE($I499,$J499)))))</f>
        <v/>
      </c>
      <c r="L499" s="16" t="str">
        <f>IF($A499="","",IF($K499="","—",IF($K499&lt;=TODAY(),"due",IF($K499&lt;=TODAY()+30,"within 30 days","ok"))))</f>
        <v/>
      </c>
      <c r="M499" s="16" t="str">
        <f>IF($A499="","",IF(COUNTIF('Checkouts'!$L$3:$L$502,$A499)&gt;0,"issued","available"))</f>
        <v/>
      </c>
      <c r="N499" s="16" t="str">
        <f>IF($A499="","",IFERROR(INDEX('Checkouts'!$D$3:$D$502,MATCH($A499,'Checkouts'!$L$3:$L$502,0)),""))</f>
        <v/>
      </c>
      <c r="O499" s="13"/>
    </row>
    <row r="500" spans="1:15" x14ac:dyDescent="0.25">
      <c r="A500" s="13"/>
      <c r="B500" s="13"/>
      <c r="C500" s="13"/>
      <c r="D500" s="13"/>
      <c r="E500" s="13"/>
      <c r="F500" s="13"/>
      <c r="G500" s="14"/>
      <c r="H500" s="13"/>
      <c r="I500" s="14"/>
      <c r="J500" s="13"/>
      <c r="K500" s="15" t="str">
        <f>IF($A500="","",IF($H500&lt;&gt;"Yes","",IF($I500="","",IF($J500="","",EDATE($I500,$J500)))))</f>
        <v/>
      </c>
      <c r="L500" s="16" t="str">
        <f>IF($A500="","",IF($K500="","—",IF($K500&lt;=TODAY(),"due",IF($K500&lt;=TODAY()+30,"within 30 days","ok"))))</f>
        <v/>
      </c>
      <c r="M500" s="16" t="str">
        <f>IF($A500="","",IF(COUNTIF('Checkouts'!$L$3:$L$502,$A500)&gt;0,"issued","available"))</f>
        <v/>
      </c>
      <c r="N500" s="16" t="str">
        <f>IF($A500="","",IFERROR(INDEX('Checkouts'!$D$3:$D$502,MATCH($A500,'Checkouts'!$L$3:$L$502,0)),""))</f>
        <v/>
      </c>
      <c r="O500" s="13"/>
    </row>
    <row r="501" spans="1:15" x14ac:dyDescent="0.25">
      <c r="A501" s="13"/>
      <c r="B501" s="13"/>
      <c r="C501" s="13"/>
      <c r="D501" s="13"/>
      <c r="E501" s="13"/>
      <c r="F501" s="13"/>
      <c r="G501" s="14"/>
      <c r="H501" s="13"/>
      <c r="I501" s="14"/>
      <c r="J501" s="13"/>
      <c r="K501" s="15" t="str">
        <f>IF($A501="","",IF($H501&lt;&gt;"Yes","",IF($I501="","",IF($J501="","",EDATE($I501,$J501)))))</f>
        <v/>
      </c>
      <c r="L501" s="16" t="str">
        <f>IF($A501="","",IF($K501="","—",IF($K501&lt;=TODAY(),"due",IF($K501&lt;=TODAY()+30,"within 30 days","ok"))))</f>
        <v/>
      </c>
      <c r="M501" s="16" t="str">
        <f>IF($A501="","",IF(COUNTIF('Checkouts'!$L$3:$L$502,$A501)&gt;0,"issued","available"))</f>
        <v/>
      </c>
      <c r="N501" s="16" t="str">
        <f>IF($A501="","",IFERROR(INDEX('Checkouts'!$D$3:$D$502,MATCH($A501,'Checkouts'!$L$3:$L$502,0)),""))</f>
        <v/>
      </c>
      <c r="O501" s="13"/>
    </row>
    <row r="502" spans="1:15" x14ac:dyDescent="0.25">
      <c r="A502" s="13"/>
      <c r="B502" s="13"/>
      <c r="C502" s="13"/>
      <c r="D502" s="13"/>
      <c r="E502" s="13"/>
      <c r="F502" s="13"/>
      <c r="G502" s="14"/>
      <c r="H502" s="13"/>
      <c r="I502" s="14"/>
      <c r="J502" s="13"/>
      <c r="K502" s="15" t="str">
        <f>IF($A502="","",IF($H502&lt;&gt;"Yes","",IF($I502="","",IF($J502="","",EDATE($I502,$J502)))))</f>
        <v/>
      </c>
      <c r="L502" s="16" t="str">
        <f>IF($A502="","",IF($K502="","—",IF($K502&lt;=TODAY(),"due",IF($K502&lt;=TODAY()+30,"within 30 days","ok"))))</f>
        <v/>
      </c>
      <c r="M502" s="16" t="str">
        <f>IF($A502="","",IF(COUNTIF('Checkouts'!$L$3:$L$502,$A502)&gt;0,"issued","available"))</f>
        <v/>
      </c>
      <c r="N502" s="16" t="str">
        <f>IF($A502="","",IFERROR(INDEX('Checkouts'!$D$3:$D$502,MATCH($A502,'Checkouts'!$L$3:$L$502,0)),""))</f>
        <v/>
      </c>
      <c r="O502" s="13"/>
    </row>
  </sheetData>
  <sheetProtection sheet="1" formatColumns="0" formatRows="0" sort="0" autoFilter="0"/>
  <autoFilter ref="A2:O502"/>
  <mergeCells count="1">
    <mergeCell ref="A1:O1"/>
  </mergeCells>
  <conditionalFormatting sqref="L3:L502">
    <cfRule type="expression" dxfId="0" priority="1">
      <formula>$L3="due"</formula>
    </cfRule>
    <cfRule type="expression" dxfId="1" priority="2">
      <formula>$L3="within 30 days"</formula>
    </cfRule>
  </conditionalFormatting>
  <conditionalFormatting sqref="M3:M502">
    <cfRule type="expression" dxfId="2" priority="3">
      <formula>$M3="issued"</formula>
    </cfRule>
  </conditionalFormatting>
  <dataValidations count="6">
    <dataValidation type="custom" allowBlank="1" showErrorMessage="1" errorStyle="stop" errorTitle="Duplicate inventory number" error="This inventory number already exists. Each may appear only once." sqref="A3:A502">
      <formula1>COUNTIF($A$3:$A$502,A3)=1</formula1>
    </dataValidation>
    <dataValidation type="list" allowBlank="1" sqref="C3:C502">
      <formula1>"Hand tool,Power tool,Measuring device,Radio,IT device,Vehicle accessory,Other"</formula1>
    </dataValidation>
    <dataValidation type="date" operator="greaterThan" allowBlank="1" showErrorMessage="1" errorTitle="Date" error="Please enter a date, e.g. 11/10/2026." sqref="G3:G502">
      <formula1>36525</formula1>
    </dataValidation>
    <dataValidation type="list" allowBlank="1" showErrorMessage="1" errorTitle="Regular inspection" error="Please choose Yes or No." sqref="H3:H502">
      <formula1>"Yes,No"</formula1>
    </dataValidation>
    <dataValidation type="date" operator="greaterThan" allowBlank="1" showErrorMessage="1" errorTitle="Date" error="Please enter a date, e.g. 11/10/2026." sqref="I3:I502">
      <formula1>36525</formula1>
    </dataValidation>
    <dataValidation type="whole" operator="greaterThanOrEqual" allowBlank="1" showErrorMessage="1" errorTitle="Number" error="Please enter a whole number of 1 or more." sqref="J3:J502">
      <formula1>1</formula1>
    </dataValidation>
  </dataValidations>
  <printOptions horizontalCentered="1"/>
  <pageMargins left="0.4" right="0.4" top="0.6" bottom="0.6" header="0.3" footer="0.3"/>
  <pageSetup paperSize="9" orientation="landscape" fitToWidth="1" fitToHeight="0"/>
  <headerFooter>
    <oddHeader>&amp;L&amp;8Inventory&amp;R&amp;8Tool and equipment checkout</oddHeader>
    <oddFooter>&amp;L&amp;8Sample based on German practice. Not legal advice.&amp;R&amp;8Page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2"/>
  <sheetViews>
    <sheetView workbookViewId="0">
      <pane ySplit="2" topLeftCell="A3" activePane="bottomLeft" state="frozen"/>
      <selection pane="bottomLeft" activeCell="A3" sqref="A3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0" customWidth="1"/>
    <col min="5" max="5" width="18" customWidth="1"/>
    <col min="6" max="6" width="20" customWidth="1"/>
    <col min="7" max="7" width="13" customWidth="1"/>
    <col min="8" max="8" width="12" customWidth="1"/>
    <col min="9" max="9" width="14" customWidth="1"/>
    <col min="10" max="10" width="11" customWidth="1"/>
    <col min="11" max="11" width="24" customWidth="1"/>
    <col min="12" max="12" width="4" hidden="1" customWidth="1"/>
  </cols>
  <sheetData>
    <row r="1" ht="32" customHeight="1" spans="1:11" x14ac:dyDescent="0.25">
      <c r="A1" s="7" t="s">
        <v>64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30" customHeight="1" spans="1:12" x14ac:dyDescent="0.25">
      <c r="A2" s="8" t="s">
        <v>65</v>
      </c>
      <c r="B2" s="8" t="s">
        <v>29</v>
      </c>
      <c r="C2" s="8" t="s">
        <v>30</v>
      </c>
      <c r="D2" s="8" t="s">
        <v>66</v>
      </c>
      <c r="E2" s="8" t="s">
        <v>67</v>
      </c>
      <c r="F2" s="8" t="s">
        <v>68</v>
      </c>
      <c r="G2" s="8" t="s">
        <v>69</v>
      </c>
      <c r="H2" s="8" t="s">
        <v>70</v>
      </c>
      <c r="I2" s="8" t="s">
        <v>71</v>
      </c>
      <c r="J2" s="8" t="s">
        <v>41</v>
      </c>
      <c r="K2" s="8" t="s">
        <v>43</v>
      </c>
      <c r="L2" s="8" t="s">
        <v>72</v>
      </c>
    </row>
    <row r="3" spans="1:12" x14ac:dyDescent="0.25">
      <c r="A3" s="10">
        <v>46312</v>
      </c>
      <c r="B3" s="9" t="s">
        <v>44</v>
      </c>
      <c r="C3" s="12" t="str">
        <f>IF($B3="","",IFERROR(INDEX('Inventory'!$B$3:$B$502,MATCH($B3,'Inventory'!$A$3:$A$502,0)),"unknown no."))</f>
        <v>Cordless drill</v>
      </c>
      <c r="D3" s="9" t="s">
        <v>73</v>
      </c>
      <c r="E3" s="9" t="s">
        <v>74</v>
      </c>
      <c r="F3" s="9" t="s">
        <v>75</v>
      </c>
      <c r="G3" s="10">
        <v>46314</v>
      </c>
      <c r="H3" s="10">
        <v>46314</v>
      </c>
      <c r="I3" s="9" t="s">
        <v>76</v>
      </c>
      <c r="J3" s="12" t="str">
        <f>IF($B3="","",IF($H3&lt;&gt;"","returned",IF(AND($G3&lt;&gt;"",$G3&lt;TODAY()),"overdue","open")))</f>
        <v>returned</v>
      </c>
      <c r="K3" s="9" t="s">
        <v>51</v>
      </c>
      <c r="L3" s="16" t="str">
        <f>IF(AND($B3&lt;&gt;"",$H3=""),$B3,"")</f>
        <v/>
      </c>
    </row>
    <row r="4" spans="1:12" x14ac:dyDescent="0.25">
      <c r="A4" s="10">
        <v>46318</v>
      </c>
      <c r="B4" s="9" t="s">
        <v>52</v>
      </c>
      <c r="C4" s="12" t="str">
        <f>IF($B4="","",IFERROR(INDEX('Inventory'!$B$3:$B$502,MATCH($B4,'Inventory'!$A$3:$A$502,0)),"unknown no."))</f>
        <v>Laser distance meter</v>
      </c>
      <c r="D4" s="9" t="s">
        <v>77</v>
      </c>
      <c r="E4" s="9" t="s">
        <v>74</v>
      </c>
      <c r="F4" s="9" t="s">
        <v>78</v>
      </c>
      <c r="G4" s="10">
        <v>46322</v>
      </c>
      <c r="H4" s="10"/>
      <c r="I4" s="9"/>
      <c r="J4" s="12" t="str">
        <f>IF($B4="","",IF($H4&lt;&gt;"","returned",IF(AND($G4&lt;&gt;"",$G4&lt;TODAY()),"overdue","open")))</f>
        <v>overdue</v>
      </c>
      <c r="K4" s="9" t="s">
        <v>51</v>
      </c>
      <c r="L4" s="16" t="str">
        <f>IF(AND($B4&lt;&gt;"",$H4=""),$B4,"")</f>
        <v>M-001</v>
      </c>
    </row>
    <row r="5" spans="1:12" x14ac:dyDescent="0.25">
      <c r="A5" s="10">
        <v>46323</v>
      </c>
      <c r="B5" s="9" t="s">
        <v>57</v>
      </c>
      <c r="C5" s="12" t="str">
        <f>IF($B5="","",IFERROR(INDEX('Inventory'!$B$3:$B$502,MATCH($B5,'Inventory'!$A$3:$A$502,0)),"unknown no."))</f>
        <v>Radio, channel 3</v>
      </c>
      <c r="D5" s="9" t="s">
        <v>73</v>
      </c>
      <c r="E5" s="9" t="s">
        <v>74</v>
      </c>
      <c r="F5" s="9" t="s">
        <v>79</v>
      </c>
      <c r="G5" s="10">
        <v>46326</v>
      </c>
      <c r="H5" s="10"/>
      <c r="I5" s="9"/>
      <c r="J5" s="12" t="str">
        <f>IF($B5="","",IF($H5&lt;&gt;"","returned",IF(AND($G5&lt;&gt;"",$G5&lt;TODAY()),"overdue","open")))</f>
        <v>open</v>
      </c>
      <c r="K5" s="9" t="s">
        <v>51</v>
      </c>
      <c r="L5" s="16" t="str">
        <f>IF(AND($B5&lt;&gt;"",$H5=""),$B5,"")</f>
        <v>F-001</v>
      </c>
    </row>
    <row r="6" spans="1:12" x14ac:dyDescent="0.25">
      <c r="A6" s="14"/>
      <c r="B6" s="13"/>
      <c r="C6" s="16" t="str">
        <f>IF($B6="","",IFERROR(INDEX('Inventory'!$B$3:$B$502,MATCH($B6,'Inventory'!$A$3:$A$502,0)),"unknown no."))</f>
        <v/>
      </c>
      <c r="D6" s="13"/>
      <c r="E6" s="13"/>
      <c r="F6" s="13"/>
      <c r="G6" s="14"/>
      <c r="H6" s="14"/>
      <c r="I6" s="13"/>
      <c r="J6" s="16" t="str">
        <f>IF($B6="","",IF($H6&lt;&gt;"","returned",IF(AND($G6&lt;&gt;"",$G6&lt;TODAY()),"overdue","open")))</f>
        <v/>
      </c>
      <c r="K6" s="13"/>
      <c r="L6" s="16" t="str">
        <f>IF(AND($B6&lt;&gt;"",$H6=""),$B6,"")</f>
        <v/>
      </c>
    </row>
    <row r="7" spans="1:12" x14ac:dyDescent="0.25">
      <c r="A7" s="14"/>
      <c r="B7" s="13"/>
      <c r="C7" s="16" t="str">
        <f>IF($B7="","",IFERROR(INDEX('Inventory'!$B$3:$B$502,MATCH($B7,'Inventory'!$A$3:$A$502,0)),"unknown no."))</f>
        <v/>
      </c>
      <c r="D7" s="13"/>
      <c r="E7" s="13"/>
      <c r="F7" s="13"/>
      <c r="G7" s="14"/>
      <c r="H7" s="14"/>
      <c r="I7" s="13"/>
      <c r="J7" s="16" t="str">
        <f>IF($B7="","",IF($H7&lt;&gt;"","returned",IF(AND($G7&lt;&gt;"",$G7&lt;TODAY()),"overdue","open")))</f>
        <v/>
      </c>
      <c r="K7" s="13"/>
      <c r="L7" s="16" t="str">
        <f>IF(AND($B7&lt;&gt;"",$H7=""),$B7,"")</f>
        <v/>
      </c>
    </row>
    <row r="8" spans="1:12" x14ac:dyDescent="0.25">
      <c r="A8" s="14"/>
      <c r="B8" s="13"/>
      <c r="C8" s="16" t="str">
        <f>IF($B8="","",IFERROR(INDEX('Inventory'!$B$3:$B$502,MATCH($B8,'Inventory'!$A$3:$A$502,0)),"unknown no."))</f>
        <v/>
      </c>
      <c r="D8" s="13"/>
      <c r="E8" s="13"/>
      <c r="F8" s="13"/>
      <c r="G8" s="14"/>
      <c r="H8" s="14"/>
      <c r="I8" s="13"/>
      <c r="J8" s="16" t="str">
        <f>IF($B8="","",IF($H8&lt;&gt;"","returned",IF(AND($G8&lt;&gt;"",$G8&lt;TODAY()),"overdue","open")))</f>
        <v/>
      </c>
      <c r="K8" s="13"/>
      <c r="L8" s="16" t="str">
        <f>IF(AND($B8&lt;&gt;"",$H8=""),$B8,"")</f>
        <v/>
      </c>
    </row>
    <row r="9" spans="1:12" x14ac:dyDescent="0.25">
      <c r="A9" s="14"/>
      <c r="B9" s="13"/>
      <c r="C9" s="16" t="str">
        <f>IF($B9="","",IFERROR(INDEX('Inventory'!$B$3:$B$502,MATCH($B9,'Inventory'!$A$3:$A$502,0)),"unknown no."))</f>
        <v/>
      </c>
      <c r="D9" s="13"/>
      <c r="E9" s="13"/>
      <c r="F9" s="13"/>
      <c r="G9" s="14"/>
      <c r="H9" s="14"/>
      <c r="I9" s="13"/>
      <c r="J9" s="16" t="str">
        <f>IF($B9="","",IF($H9&lt;&gt;"","returned",IF(AND($G9&lt;&gt;"",$G9&lt;TODAY()),"overdue","open")))</f>
        <v/>
      </c>
      <c r="K9" s="13"/>
      <c r="L9" s="16" t="str">
        <f>IF(AND($B9&lt;&gt;"",$H9=""),$B9,"")</f>
        <v/>
      </c>
    </row>
    <row r="10" spans="1:12" x14ac:dyDescent="0.25">
      <c r="A10" s="14"/>
      <c r="B10" s="13"/>
      <c r="C10" s="16" t="str">
        <f>IF($B10="","",IFERROR(INDEX('Inventory'!$B$3:$B$502,MATCH($B10,'Inventory'!$A$3:$A$502,0)),"unknown no."))</f>
        <v/>
      </c>
      <c r="D10" s="13"/>
      <c r="E10" s="13"/>
      <c r="F10" s="13"/>
      <c r="G10" s="14"/>
      <c r="H10" s="14"/>
      <c r="I10" s="13"/>
      <c r="J10" s="16" t="str">
        <f>IF($B10="","",IF($H10&lt;&gt;"","returned",IF(AND($G10&lt;&gt;"",$G10&lt;TODAY()),"overdue","open")))</f>
        <v/>
      </c>
      <c r="K10" s="13"/>
      <c r="L10" s="16" t="str">
        <f>IF(AND($B10&lt;&gt;"",$H10=""),$B10,"")</f>
        <v/>
      </c>
    </row>
    <row r="11" spans="1:12" x14ac:dyDescent="0.25">
      <c r="A11" s="14"/>
      <c r="B11" s="13"/>
      <c r="C11" s="16" t="str">
        <f>IF($B11="","",IFERROR(INDEX('Inventory'!$B$3:$B$502,MATCH($B11,'Inventory'!$A$3:$A$502,0)),"unknown no."))</f>
        <v/>
      </c>
      <c r="D11" s="13"/>
      <c r="E11" s="13"/>
      <c r="F11" s="13"/>
      <c r="G11" s="14"/>
      <c r="H11" s="14"/>
      <c r="I11" s="13"/>
      <c r="J11" s="16" t="str">
        <f>IF($B11="","",IF($H11&lt;&gt;"","returned",IF(AND($G11&lt;&gt;"",$G11&lt;TODAY()),"overdue","open")))</f>
        <v/>
      </c>
      <c r="K11" s="13"/>
      <c r="L11" s="16" t="str">
        <f>IF(AND($B11&lt;&gt;"",$H11=""),$B11,"")</f>
        <v/>
      </c>
    </row>
    <row r="12" spans="1:12" x14ac:dyDescent="0.25">
      <c r="A12" s="14"/>
      <c r="B12" s="13"/>
      <c r="C12" s="16" t="str">
        <f>IF($B12="","",IFERROR(INDEX('Inventory'!$B$3:$B$502,MATCH($B12,'Inventory'!$A$3:$A$502,0)),"unknown no."))</f>
        <v/>
      </c>
      <c r="D12" s="13"/>
      <c r="E12" s="13"/>
      <c r="F12" s="13"/>
      <c r="G12" s="14"/>
      <c r="H12" s="14"/>
      <c r="I12" s="13"/>
      <c r="J12" s="16" t="str">
        <f>IF($B12="","",IF($H12&lt;&gt;"","returned",IF(AND($G12&lt;&gt;"",$G12&lt;TODAY()),"overdue","open")))</f>
        <v/>
      </c>
      <c r="K12" s="13"/>
      <c r="L12" s="16" t="str">
        <f>IF(AND($B12&lt;&gt;"",$H12=""),$B12,"")</f>
        <v/>
      </c>
    </row>
    <row r="13" spans="1:12" x14ac:dyDescent="0.25">
      <c r="A13" s="14"/>
      <c r="B13" s="13"/>
      <c r="C13" s="16" t="str">
        <f>IF($B13="","",IFERROR(INDEX('Inventory'!$B$3:$B$502,MATCH($B13,'Inventory'!$A$3:$A$502,0)),"unknown no."))</f>
        <v/>
      </c>
      <c r="D13" s="13"/>
      <c r="E13" s="13"/>
      <c r="F13" s="13"/>
      <c r="G13" s="14"/>
      <c r="H13" s="14"/>
      <c r="I13" s="13"/>
      <c r="J13" s="16" t="str">
        <f>IF($B13="","",IF($H13&lt;&gt;"","returned",IF(AND($G13&lt;&gt;"",$G13&lt;TODAY()),"overdue","open")))</f>
        <v/>
      </c>
      <c r="K13" s="13"/>
      <c r="L13" s="16" t="str">
        <f>IF(AND($B13&lt;&gt;"",$H13=""),$B13,"")</f>
        <v/>
      </c>
    </row>
    <row r="14" spans="1:12" x14ac:dyDescent="0.25">
      <c r="A14" s="14"/>
      <c r="B14" s="13"/>
      <c r="C14" s="16" t="str">
        <f>IF($B14="","",IFERROR(INDEX('Inventory'!$B$3:$B$502,MATCH($B14,'Inventory'!$A$3:$A$502,0)),"unknown no."))</f>
        <v/>
      </c>
      <c r="D14" s="13"/>
      <c r="E14" s="13"/>
      <c r="F14" s="13"/>
      <c r="G14" s="14"/>
      <c r="H14" s="14"/>
      <c r="I14" s="13"/>
      <c r="J14" s="16" t="str">
        <f>IF($B14="","",IF($H14&lt;&gt;"","returned",IF(AND($G14&lt;&gt;"",$G14&lt;TODAY()),"overdue","open")))</f>
        <v/>
      </c>
      <c r="K14" s="13"/>
      <c r="L14" s="16" t="str">
        <f>IF(AND($B14&lt;&gt;"",$H14=""),$B14,"")</f>
        <v/>
      </c>
    </row>
    <row r="15" spans="1:12" x14ac:dyDescent="0.25">
      <c r="A15" s="14"/>
      <c r="B15" s="13"/>
      <c r="C15" s="16" t="str">
        <f>IF($B15="","",IFERROR(INDEX('Inventory'!$B$3:$B$502,MATCH($B15,'Inventory'!$A$3:$A$502,0)),"unknown no."))</f>
        <v/>
      </c>
      <c r="D15" s="13"/>
      <c r="E15" s="13"/>
      <c r="F15" s="13"/>
      <c r="G15" s="14"/>
      <c r="H15" s="14"/>
      <c r="I15" s="13"/>
      <c r="J15" s="16" t="str">
        <f>IF($B15="","",IF($H15&lt;&gt;"","returned",IF(AND($G15&lt;&gt;"",$G15&lt;TODAY()),"overdue","open")))</f>
        <v/>
      </c>
      <c r="K15" s="13"/>
      <c r="L15" s="16" t="str">
        <f>IF(AND($B15&lt;&gt;"",$H15=""),$B15,"")</f>
        <v/>
      </c>
    </row>
    <row r="16" spans="1:12" x14ac:dyDescent="0.25">
      <c r="A16" s="14"/>
      <c r="B16" s="13"/>
      <c r="C16" s="16" t="str">
        <f>IF($B16="","",IFERROR(INDEX('Inventory'!$B$3:$B$502,MATCH($B16,'Inventory'!$A$3:$A$502,0)),"unknown no."))</f>
        <v/>
      </c>
      <c r="D16" s="13"/>
      <c r="E16" s="13"/>
      <c r="F16" s="13"/>
      <c r="G16" s="14"/>
      <c r="H16" s="14"/>
      <c r="I16" s="13"/>
      <c r="J16" s="16" t="str">
        <f>IF($B16="","",IF($H16&lt;&gt;"","returned",IF(AND($G16&lt;&gt;"",$G16&lt;TODAY()),"overdue","open")))</f>
        <v/>
      </c>
      <c r="K16" s="13"/>
      <c r="L16" s="16" t="str">
        <f>IF(AND($B16&lt;&gt;"",$H16=""),$B16,"")</f>
        <v/>
      </c>
    </row>
    <row r="17" spans="1:12" x14ac:dyDescent="0.25">
      <c r="A17" s="14"/>
      <c r="B17" s="13"/>
      <c r="C17" s="16" t="str">
        <f>IF($B17="","",IFERROR(INDEX('Inventory'!$B$3:$B$502,MATCH($B17,'Inventory'!$A$3:$A$502,0)),"unknown no."))</f>
        <v/>
      </c>
      <c r="D17" s="13"/>
      <c r="E17" s="13"/>
      <c r="F17" s="13"/>
      <c r="G17" s="14"/>
      <c r="H17" s="14"/>
      <c r="I17" s="13"/>
      <c r="J17" s="16" t="str">
        <f>IF($B17="","",IF($H17&lt;&gt;"","returned",IF(AND($G17&lt;&gt;"",$G17&lt;TODAY()),"overdue","open")))</f>
        <v/>
      </c>
      <c r="K17" s="13"/>
      <c r="L17" s="16" t="str">
        <f>IF(AND($B17&lt;&gt;"",$H17=""),$B17,"")</f>
        <v/>
      </c>
    </row>
    <row r="18" spans="1:12" x14ac:dyDescent="0.25">
      <c r="A18" s="14"/>
      <c r="B18" s="13"/>
      <c r="C18" s="16" t="str">
        <f>IF($B18="","",IFERROR(INDEX('Inventory'!$B$3:$B$502,MATCH($B18,'Inventory'!$A$3:$A$502,0)),"unknown no."))</f>
        <v/>
      </c>
      <c r="D18" s="13"/>
      <c r="E18" s="13"/>
      <c r="F18" s="13"/>
      <c r="G18" s="14"/>
      <c r="H18" s="14"/>
      <c r="I18" s="13"/>
      <c r="J18" s="16" t="str">
        <f>IF($B18="","",IF($H18&lt;&gt;"","returned",IF(AND($G18&lt;&gt;"",$G18&lt;TODAY()),"overdue","open")))</f>
        <v/>
      </c>
      <c r="K18" s="13"/>
      <c r="L18" s="16" t="str">
        <f>IF(AND($B18&lt;&gt;"",$H18=""),$B18,"")</f>
        <v/>
      </c>
    </row>
    <row r="19" spans="1:12" x14ac:dyDescent="0.25">
      <c r="A19" s="14"/>
      <c r="B19" s="13"/>
      <c r="C19" s="16" t="str">
        <f>IF($B19="","",IFERROR(INDEX('Inventory'!$B$3:$B$502,MATCH($B19,'Inventory'!$A$3:$A$502,0)),"unknown no."))</f>
        <v/>
      </c>
      <c r="D19" s="13"/>
      <c r="E19" s="13"/>
      <c r="F19" s="13"/>
      <c r="G19" s="14"/>
      <c r="H19" s="14"/>
      <c r="I19" s="13"/>
      <c r="J19" s="16" t="str">
        <f>IF($B19="","",IF($H19&lt;&gt;"","returned",IF(AND($G19&lt;&gt;"",$G19&lt;TODAY()),"overdue","open")))</f>
        <v/>
      </c>
      <c r="K19" s="13"/>
      <c r="L19" s="16" t="str">
        <f>IF(AND($B19&lt;&gt;"",$H19=""),$B19,"")</f>
        <v/>
      </c>
    </row>
    <row r="20" spans="1:12" x14ac:dyDescent="0.25">
      <c r="A20" s="14"/>
      <c r="B20" s="13"/>
      <c r="C20" s="16" t="str">
        <f>IF($B20="","",IFERROR(INDEX('Inventory'!$B$3:$B$502,MATCH($B20,'Inventory'!$A$3:$A$502,0)),"unknown no."))</f>
        <v/>
      </c>
      <c r="D20" s="13"/>
      <c r="E20" s="13"/>
      <c r="F20" s="13"/>
      <c r="G20" s="14"/>
      <c r="H20" s="14"/>
      <c r="I20" s="13"/>
      <c r="J20" s="16" t="str">
        <f>IF($B20="","",IF($H20&lt;&gt;"","returned",IF(AND($G20&lt;&gt;"",$G20&lt;TODAY()),"overdue","open")))</f>
        <v/>
      </c>
      <c r="K20" s="13"/>
      <c r="L20" s="16" t="str">
        <f>IF(AND($B20&lt;&gt;"",$H20=""),$B20,"")</f>
        <v/>
      </c>
    </row>
    <row r="21" spans="1:12" x14ac:dyDescent="0.25">
      <c r="A21" s="14"/>
      <c r="B21" s="13"/>
      <c r="C21" s="16" t="str">
        <f>IF($B21="","",IFERROR(INDEX('Inventory'!$B$3:$B$502,MATCH($B21,'Inventory'!$A$3:$A$502,0)),"unknown no."))</f>
        <v/>
      </c>
      <c r="D21" s="13"/>
      <c r="E21" s="13"/>
      <c r="F21" s="13"/>
      <c r="G21" s="14"/>
      <c r="H21" s="14"/>
      <c r="I21" s="13"/>
      <c r="J21" s="16" t="str">
        <f>IF($B21="","",IF($H21&lt;&gt;"","returned",IF(AND($G21&lt;&gt;"",$G21&lt;TODAY()),"overdue","open")))</f>
        <v/>
      </c>
      <c r="K21" s="13"/>
      <c r="L21" s="16" t="str">
        <f>IF(AND($B21&lt;&gt;"",$H21=""),$B21,"")</f>
        <v/>
      </c>
    </row>
    <row r="22" spans="1:12" x14ac:dyDescent="0.25">
      <c r="A22" s="14"/>
      <c r="B22" s="13"/>
      <c r="C22" s="16" t="str">
        <f>IF($B22="","",IFERROR(INDEX('Inventory'!$B$3:$B$502,MATCH($B22,'Inventory'!$A$3:$A$502,0)),"unknown no."))</f>
        <v/>
      </c>
      <c r="D22" s="13"/>
      <c r="E22" s="13"/>
      <c r="F22" s="13"/>
      <c r="G22" s="14"/>
      <c r="H22" s="14"/>
      <c r="I22" s="13"/>
      <c r="J22" s="16" t="str">
        <f>IF($B22="","",IF($H22&lt;&gt;"","returned",IF(AND($G22&lt;&gt;"",$G22&lt;TODAY()),"overdue","open")))</f>
        <v/>
      </c>
      <c r="K22" s="13"/>
      <c r="L22" s="16" t="str">
        <f>IF(AND($B22&lt;&gt;"",$H22=""),$B22,"")</f>
        <v/>
      </c>
    </row>
    <row r="23" spans="1:12" x14ac:dyDescent="0.25">
      <c r="A23" s="14"/>
      <c r="B23" s="13"/>
      <c r="C23" s="16" t="str">
        <f>IF($B23="","",IFERROR(INDEX('Inventory'!$B$3:$B$502,MATCH($B23,'Inventory'!$A$3:$A$502,0)),"unknown no."))</f>
        <v/>
      </c>
      <c r="D23" s="13"/>
      <c r="E23" s="13"/>
      <c r="F23" s="13"/>
      <c r="G23" s="14"/>
      <c r="H23" s="14"/>
      <c r="I23" s="13"/>
      <c r="J23" s="16" t="str">
        <f>IF($B23="","",IF($H23&lt;&gt;"","returned",IF(AND($G23&lt;&gt;"",$G23&lt;TODAY()),"overdue","open")))</f>
        <v/>
      </c>
      <c r="K23" s="13"/>
      <c r="L23" s="16" t="str">
        <f>IF(AND($B23&lt;&gt;"",$H23=""),$B23,"")</f>
        <v/>
      </c>
    </row>
    <row r="24" spans="1:12" x14ac:dyDescent="0.25">
      <c r="A24" s="14"/>
      <c r="B24" s="13"/>
      <c r="C24" s="16" t="str">
        <f>IF($B24="","",IFERROR(INDEX('Inventory'!$B$3:$B$502,MATCH($B24,'Inventory'!$A$3:$A$502,0)),"unknown no."))</f>
        <v/>
      </c>
      <c r="D24" s="13"/>
      <c r="E24" s="13"/>
      <c r="F24" s="13"/>
      <c r="G24" s="14"/>
      <c r="H24" s="14"/>
      <c r="I24" s="13"/>
      <c r="J24" s="16" t="str">
        <f>IF($B24="","",IF($H24&lt;&gt;"","returned",IF(AND($G24&lt;&gt;"",$G24&lt;TODAY()),"overdue","open")))</f>
        <v/>
      </c>
      <c r="K24" s="13"/>
      <c r="L24" s="16" t="str">
        <f>IF(AND($B24&lt;&gt;"",$H24=""),$B24,"")</f>
        <v/>
      </c>
    </row>
    <row r="25" spans="1:12" x14ac:dyDescent="0.25">
      <c r="A25" s="14"/>
      <c r="B25" s="13"/>
      <c r="C25" s="16" t="str">
        <f>IF($B25="","",IFERROR(INDEX('Inventory'!$B$3:$B$502,MATCH($B25,'Inventory'!$A$3:$A$502,0)),"unknown no."))</f>
        <v/>
      </c>
      <c r="D25" s="13"/>
      <c r="E25" s="13"/>
      <c r="F25" s="13"/>
      <c r="G25" s="14"/>
      <c r="H25" s="14"/>
      <c r="I25" s="13"/>
      <c r="J25" s="16" t="str">
        <f>IF($B25="","",IF($H25&lt;&gt;"","returned",IF(AND($G25&lt;&gt;"",$G25&lt;TODAY()),"overdue","open")))</f>
        <v/>
      </c>
      <c r="K25" s="13"/>
      <c r="L25" s="16" t="str">
        <f>IF(AND($B25&lt;&gt;"",$H25=""),$B25,"")</f>
        <v/>
      </c>
    </row>
    <row r="26" spans="1:12" x14ac:dyDescent="0.25">
      <c r="A26" s="14"/>
      <c r="B26" s="13"/>
      <c r="C26" s="16" t="str">
        <f>IF($B26="","",IFERROR(INDEX('Inventory'!$B$3:$B$502,MATCH($B26,'Inventory'!$A$3:$A$502,0)),"unknown no."))</f>
        <v/>
      </c>
      <c r="D26" s="13"/>
      <c r="E26" s="13"/>
      <c r="F26" s="13"/>
      <c r="G26" s="14"/>
      <c r="H26" s="14"/>
      <c r="I26" s="13"/>
      <c r="J26" s="16" t="str">
        <f>IF($B26="","",IF($H26&lt;&gt;"","returned",IF(AND($G26&lt;&gt;"",$G26&lt;TODAY()),"overdue","open")))</f>
        <v/>
      </c>
      <c r="K26" s="13"/>
      <c r="L26" s="16" t="str">
        <f>IF(AND($B26&lt;&gt;"",$H26=""),$B26,"")</f>
        <v/>
      </c>
    </row>
    <row r="27" spans="1:12" x14ac:dyDescent="0.25">
      <c r="A27" s="14"/>
      <c r="B27" s="13"/>
      <c r="C27" s="16" t="str">
        <f>IF($B27="","",IFERROR(INDEX('Inventory'!$B$3:$B$502,MATCH($B27,'Inventory'!$A$3:$A$502,0)),"unknown no."))</f>
        <v/>
      </c>
      <c r="D27" s="13"/>
      <c r="E27" s="13"/>
      <c r="F27" s="13"/>
      <c r="G27" s="14"/>
      <c r="H27" s="14"/>
      <c r="I27" s="13"/>
      <c r="J27" s="16" t="str">
        <f>IF($B27="","",IF($H27&lt;&gt;"","returned",IF(AND($G27&lt;&gt;"",$G27&lt;TODAY()),"overdue","open")))</f>
        <v/>
      </c>
      <c r="K27" s="13"/>
      <c r="L27" s="16" t="str">
        <f>IF(AND($B27&lt;&gt;"",$H27=""),$B27,"")</f>
        <v/>
      </c>
    </row>
    <row r="28" spans="1:12" x14ac:dyDescent="0.25">
      <c r="A28" s="14"/>
      <c r="B28" s="13"/>
      <c r="C28" s="16" t="str">
        <f>IF($B28="","",IFERROR(INDEX('Inventory'!$B$3:$B$502,MATCH($B28,'Inventory'!$A$3:$A$502,0)),"unknown no."))</f>
        <v/>
      </c>
      <c r="D28" s="13"/>
      <c r="E28" s="13"/>
      <c r="F28" s="13"/>
      <c r="G28" s="14"/>
      <c r="H28" s="14"/>
      <c r="I28" s="13"/>
      <c r="J28" s="16" t="str">
        <f>IF($B28="","",IF($H28&lt;&gt;"","returned",IF(AND($G28&lt;&gt;"",$G28&lt;TODAY()),"overdue","open")))</f>
        <v/>
      </c>
      <c r="K28" s="13"/>
      <c r="L28" s="16" t="str">
        <f>IF(AND($B28&lt;&gt;"",$H28=""),$B28,"")</f>
        <v/>
      </c>
    </row>
    <row r="29" spans="1:12" x14ac:dyDescent="0.25">
      <c r="A29" s="14"/>
      <c r="B29" s="13"/>
      <c r="C29" s="16" t="str">
        <f>IF($B29="","",IFERROR(INDEX('Inventory'!$B$3:$B$502,MATCH($B29,'Inventory'!$A$3:$A$502,0)),"unknown no."))</f>
        <v/>
      </c>
      <c r="D29" s="13"/>
      <c r="E29" s="13"/>
      <c r="F29" s="13"/>
      <c r="G29" s="14"/>
      <c r="H29" s="14"/>
      <c r="I29" s="13"/>
      <c r="J29" s="16" t="str">
        <f>IF($B29="","",IF($H29&lt;&gt;"","returned",IF(AND($G29&lt;&gt;"",$G29&lt;TODAY()),"overdue","open")))</f>
        <v/>
      </c>
      <c r="K29" s="13"/>
      <c r="L29" s="16" t="str">
        <f>IF(AND($B29&lt;&gt;"",$H29=""),$B29,"")</f>
        <v/>
      </c>
    </row>
    <row r="30" spans="1:12" x14ac:dyDescent="0.25">
      <c r="A30" s="14"/>
      <c r="B30" s="13"/>
      <c r="C30" s="16" t="str">
        <f>IF($B30="","",IFERROR(INDEX('Inventory'!$B$3:$B$502,MATCH($B30,'Inventory'!$A$3:$A$502,0)),"unknown no."))</f>
        <v/>
      </c>
      <c r="D30" s="13"/>
      <c r="E30" s="13"/>
      <c r="F30" s="13"/>
      <c r="G30" s="14"/>
      <c r="H30" s="14"/>
      <c r="I30" s="13"/>
      <c r="J30" s="16" t="str">
        <f>IF($B30="","",IF($H30&lt;&gt;"","returned",IF(AND($G30&lt;&gt;"",$G30&lt;TODAY()),"overdue","open")))</f>
        <v/>
      </c>
      <c r="K30" s="13"/>
      <c r="L30" s="16" t="str">
        <f>IF(AND($B30&lt;&gt;"",$H30=""),$B30,"")</f>
        <v/>
      </c>
    </row>
    <row r="31" spans="1:12" x14ac:dyDescent="0.25">
      <c r="A31" s="14"/>
      <c r="B31" s="13"/>
      <c r="C31" s="16" t="str">
        <f>IF($B31="","",IFERROR(INDEX('Inventory'!$B$3:$B$502,MATCH($B31,'Inventory'!$A$3:$A$502,0)),"unknown no."))</f>
        <v/>
      </c>
      <c r="D31" s="13"/>
      <c r="E31" s="13"/>
      <c r="F31" s="13"/>
      <c r="G31" s="14"/>
      <c r="H31" s="14"/>
      <c r="I31" s="13"/>
      <c r="J31" s="16" t="str">
        <f>IF($B31="","",IF($H31&lt;&gt;"","returned",IF(AND($G31&lt;&gt;"",$G31&lt;TODAY()),"overdue","open")))</f>
        <v/>
      </c>
      <c r="K31" s="13"/>
      <c r="L31" s="16" t="str">
        <f>IF(AND($B31&lt;&gt;"",$H31=""),$B31,"")</f>
        <v/>
      </c>
    </row>
    <row r="32" spans="1:12" x14ac:dyDescent="0.25">
      <c r="A32" s="14"/>
      <c r="B32" s="13"/>
      <c r="C32" s="16" t="str">
        <f>IF($B32="","",IFERROR(INDEX('Inventory'!$B$3:$B$502,MATCH($B32,'Inventory'!$A$3:$A$502,0)),"unknown no."))</f>
        <v/>
      </c>
      <c r="D32" s="13"/>
      <c r="E32" s="13"/>
      <c r="F32" s="13"/>
      <c r="G32" s="14"/>
      <c r="H32" s="14"/>
      <c r="I32" s="13"/>
      <c r="J32" s="16" t="str">
        <f>IF($B32="","",IF($H32&lt;&gt;"","returned",IF(AND($G32&lt;&gt;"",$G32&lt;TODAY()),"overdue","open")))</f>
        <v/>
      </c>
      <c r="K32" s="13"/>
      <c r="L32" s="16" t="str">
        <f>IF(AND($B32&lt;&gt;"",$H32=""),$B32,"")</f>
        <v/>
      </c>
    </row>
    <row r="33" spans="1:12" x14ac:dyDescent="0.25">
      <c r="A33" s="14"/>
      <c r="B33" s="13"/>
      <c r="C33" s="16" t="str">
        <f>IF($B33="","",IFERROR(INDEX('Inventory'!$B$3:$B$502,MATCH($B33,'Inventory'!$A$3:$A$502,0)),"unknown no."))</f>
        <v/>
      </c>
      <c r="D33" s="13"/>
      <c r="E33" s="13"/>
      <c r="F33" s="13"/>
      <c r="G33" s="14"/>
      <c r="H33" s="14"/>
      <c r="I33" s="13"/>
      <c r="J33" s="16" t="str">
        <f>IF($B33="","",IF($H33&lt;&gt;"","returned",IF(AND($G33&lt;&gt;"",$G33&lt;TODAY()),"overdue","open")))</f>
        <v/>
      </c>
      <c r="K33" s="13"/>
      <c r="L33" s="16" t="str">
        <f>IF(AND($B33&lt;&gt;"",$H33=""),$B33,"")</f>
        <v/>
      </c>
    </row>
    <row r="34" spans="1:12" x14ac:dyDescent="0.25">
      <c r="A34" s="14"/>
      <c r="B34" s="13"/>
      <c r="C34" s="16" t="str">
        <f>IF($B34="","",IFERROR(INDEX('Inventory'!$B$3:$B$502,MATCH($B34,'Inventory'!$A$3:$A$502,0)),"unknown no."))</f>
        <v/>
      </c>
      <c r="D34" s="13"/>
      <c r="E34" s="13"/>
      <c r="F34" s="13"/>
      <c r="G34" s="14"/>
      <c r="H34" s="14"/>
      <c r="I34" s="13"/>
      <c r="J34" s="16" t="str">
        <f>IF($B34="","",IF($H34&lt;&gt;"","returned",IF(AND($G34&lt;&gt;"",$G34&lt;TODAY()),"overdue","open")))</f>
        <v/>
      </c>
      <c r="K34" s="13"/>
      <c r="L34" s="16" t="str">
        <f>IF(AND($B34&lt;&gt;"",$H34=""),$B34,"")</f>
        <v/>
      </c>
    </row>
    <row r="35" spans="1:12" x14ac:dyDescent="0.25">
      <c r="A35" s="14"/>
      <c r="B35" s="13"/>
      <c r="C35" s="16" t="str">
        <f>IF($B35="","",IFERROR(INDEX('Inventory'!$B$3:$B$502,MATCH($B35,'Inventory'!$A$3:$A$502,0)),"unknown no."))</f>
        <v/>
      </c>
      <c r="D35" s="13"/>
      <c r="E35" s="13"/>
      <c r="F35" s="13"/>
      <c r="G35" s="14"/>
      <c r="H35" s="14"/>
      <c r="I35" s="13"/>
      <c r="J35" s="16" t="str">
        <f>IF($B35="","",IF($H35&lt;&gt;"","returned",IF(AND($G35&lt;&gt;"",$G35&lt;TODAY()),"overdue","open")))</f>
        <v/>
      </c>
      <c r="K35" s="13"/>
      <c r="L35" s="16" t="str">
        <f>IF(AND($B35&lt;&gt;"",$H35=""),$B35,"")</f>
        <v/>
      </c>
    </row>
    <row r="36" spans="1:12" x14ac:dyDescent="0.25">
      <c r="A36" s="14"/>
      <c r="B36" s="13"/>
      <c r="C36" s="16" t="str">
        <f>IF($B36="","",IFERROR(INDEX('Inventory'!$B$3:$B$502,MATCH($B36,'Inventory'!$A$3:$A$502,0)),"unknown no."))</f>
        <v/>
      </c>
      <c r="D36" s="13"/>
      <c r="E36" s="13"/>
      <c r="F36" s="13"/>
      <c r="G36" s="14"/>
      <c r="H36" s="14"/>
      <c r="I36" s="13"/>
      <c r="J36" s="16" t="str">
        <f>IF($B36="","",IF($H36&lt;&gt;"","returned",IF(AND($G36&lt;&gt;"",$G36&lt;TODAY()),"overdue","open")))</f>
        <v/>
      </c>
      <c r="K36" s="13"/>
      <c r="L36" s="16" t="str">
        <f>IF(AND($B36&lt;&gt;"",$H36=""),$B36,"")</f>
        <v/>
      </c>
    </row>
    <row r="37" spans="1:12" x14ac:dyDescent="0.25">
      <c r="A37" s="14"/>
      <c r="B37" s="13"/>
      <c r="C37" s="16" t="str">
        <f>IF($B37="","",IFERROR(INDEX('Inventory'!$B$3:$B$502,MATCH($B37,'Inventory'!$A$3:$A$502,0)),"unknown no."))</f>
        <v/>
      </c>
      <c r="D37" s="13"/>
      <c r="E37" s="13"/>
      <c r="F37" s="13"/>
      <c r="G37" s="14"/>
      <c r="H37" s="14"/>
      <c r="I37" s="13"/>
      <c r="J37" s="16" t="str">
        <f>IF($B37="","",IF($H37&lt;&gt;"","returned",IF(AND($G37&lt;&gt;"",$G37&lt;TODAY()),"overdue","open")))</f>
        <v/>
      </c>
      <c r="K37" s="13"/>
      <c r="L37" s="16" t="str">
        <f>IF(AND($B37&lt;&gt;"",$H37=""),$B37,"")</f>
        <v/>
      </c>
    </row>
    <row r="38" spans="1:12" x14ac:dyDescent="0.25">
      <c r="A38" s="14"/>
      <c r="B38" s="13"/>
      <c r="C38" s="16" t="str">
        <f>IF($B38="","",IFERROR(INDEX('Inventory'!$B$3:$B$502,MATCH($B38,'Inventory'!$A$3:$A$502,0)),"unknown no."))</f>
        <v/>
      </c>
      <c r="D38" s="13"/>
      <c r="E38" s="13"/>
      <c r="F38" s="13"/>
      <c r="G38" s="14"/>
      <c r="H38" s="14"/>
      <c r="I38" s="13"/>
      <c r="J38" s="16" t="str">
        <f>IF($B38="","",IF($H38&lt;&gt;"","returned",IF(AND($G38&lt;&gt;"",$G38&lt;TODAY()),"overdue","open")))</f>
        <v/>
      </c>
      <c r="K38" s="13"/>
      <c r="L38" s="16" t="str">
        <f>IF(AND($B38&lt;&gt;"",$H38=""),$B38,"")</f>
        <v/>
      </c>
    </row>
    <row r="39" spans="1:12" x14ac:dyDescent="0.25">
      <c r="A39" s="14"/>
      <c r="B39" s="13"/>
      <c r="C39" s="16" t="str">
        <f>IF($B39="","",IFERROR(INDEX('Inventory'!$B$3:$B$502,MATCH($B39,'Inventory'!$A$3:$A$502,0)),"unknown no."))</f>
        <v/>
      </c>
      <c r="D39" s="13"/>
      <c r="E39" s="13"/>
      <c r="F39" s="13"/>
      <c r="G39" s="14"/>
      <c r="H39" s="14"/>
      <c r="I39" s="13"/>
      <c r="J39" s="16" t="str">
        <f>IF($B39="","",IF($H39&lt;&gt;"","returned",IF(AND($G39&lt;&gt;"",$G39&lt;TODAY()),"overdue","open")))</f>
        <v/>
      </c>
      <c r="K39" s="13"/>
      <c r="L39" s="16" t="str">
        <f>IF(AND($B39&lt;&gt;"",$H39=""),$B39,"")</f>
        <v/>
      </c>
    </row>
    <row r="40" spans="1:12" x14ac:dyDescent="0.25">
      <c r="A40" s="14"/>
      <c r="B40" s="13"/>
      <c r="C40" s="16" t="str">
        <f>IF($B40="","",IFERROR(INDEX('Inventory'!$B$3:$B$502,MATCH($B40,'Inventory'!$A$3:$A$502,0)),"unknown no."))</f>
        <v/>
      </c>
      <c r="D40" s="13"/>
      <c r="E40" s="13"/>
      <c r="F40" s="13"/>
      <c r="G40" s="14"/>
      <c r="H40" s="14"/>
      <c r="I40" s="13"/>
      <c r="J40" s="16" t="str">
        <f>IF($B40="","",IF($H40&lt;&gt;"","returned",IF(AND($G40&lt;&gt;"",$G40&lt;TODAY()),"overdue","open")))</f>
        <v/>
      </c>
      <c r="K40" s="13"/>
      <c r="L40" s="16" t="str">
        <f>IF(AND($B40&lt;&gt;"",$H40=""),$B40,"")</f>
        <v/>
      </c>
    </row>
    <row r="41" spans="1:12" x14ac:dyDescent="0.25">
      <c r="A41" s="14"/>
      <c r="B41" s="13"/>
      <c r="C41" s="16" t="str">
        <f>IF($B41="","",IFERROR(INDEX('Inventory'!$B$3:$B$502,MATCH($B41,'Inventory'!$A$3:$A$502,0)),"unknown no."))</f>
        <v/>
      </c>
      <c r="D41" s="13"/>
      <c r="E41" s="13"/>
      <c r="F41" s="13"/>
      <c r="G41" s="14"/>
      <c r="H41" s="14"/>
      <c r="I41" s="13"/>
      <c r="J41" s="16" t="str">
        <f>IF($B41="","",IF($H41&lt;&gt;"","returned",IF(AND($G41&lt;&gt;"",$G41&lt;TODAY()),"overdue","open")))</f>
        <v/>
      </c>
      <c r="K41" s="13"/>
      <c r="L41" s="16" t="str">
        <f>IF(AND($B41&lt;&gt;"",$H41=""),$B41,"")</f>
        <v/>
      </c>
    </row>
    <row r="42" spans="1:12" x14ac:dyDescent="0.25">
      <c r="A42" s="14"/>
      <c r="B42" s="13"/>
      <c r="C42" s="16" t="str">
        <f>IF($B42="","",IFERROR(INDEX('Inventory'!$B$3:$B$502,MATCH($B42,'Inventory'!$A$3:$A$502,0)),"unknown no."))</f>
        <v/>
      </c>
      <c r="D42" s="13"/>
      <c r="E42" s="13"/>
      <c r="F42" s="13"/>
      <c r="G42" s="14"/>
      <c r="H42" s="14"/>
      <c r="I42" s="13"/>
      <c r="J42" s="16" t="str">
        <f>IF($B42="","",IF($H42&lt;&gt;"","returned",IF(AND($G42&lt;&gt;"",$G42&lt;TODAY()),"overdue","open")))</f>
        <v/>
      </c>
      <c r="K42" s="13"/>
      <c r="L42" s="16" t="str">
        <f>IF(AND($B42&lt;&gt;"",$H42=""),$B42,"")</f>
        <v/>
      </c>
    </row>
    <row r="43" spans="1:12" x14ac:dyDescent="0.25">
      <c r="A43" s="14"/>
      <c r="B43" s="13"/>
      <c r="C43" s="16" t="str">
        <f>IF($B43="","",IFERROR(INDEX('Inventory'!$B$3:$B$502,MATCH($B43,'Inventory'!$A$3:$A$502,0)),"unknown no."))</f>
        <v/>
      </c>
      <c r="D43" s="13"/>
      <c r="E43" s="13"/>
      <c r="F43" s="13"/>
      <c r="G43" s="14"/>
      <c r="H43" s="14"/>
      <c r="I43" s="13"/>
      <c r="J43" s="16" t="str">
        <f>IF($B43="","",IF($H43&lt;&gt;"","returned",IF(AND($G43&lt;&gt;"",$G43&lt;TODAY()),"overdue","open")))</f>
        <v/>
      </c>
      <c r="K43" s="13"/>
      <c r="L43" s="16" t="str">
        <f>IF(AND($B43&lt;&gt;"",$H43=""),$B43,"")</f>
        <v/>
      </c>
    </row>
    <row r="44" spans="1:12" x14ac:dyDescent="0.25">
      <c r="A44" s="14"/>
      <c r="B44" s="13"/>
      <c r="C44" s="16" t="str">
        <f>IF($B44="","",IFERROR(INDEX('Inventory'!$B$3:$B$502,MATCH($B44,'Inventory'!$A$3:$A$502,0)),"unknown no."))</f>
        <v/>
      </c>
      <c r="D44" s="13"/>
      <c r="E44" s="13"/>
      <c r="F44" s="13"/>
      <c r="G44" s="14"/>
      <c r="H44" s="14"/>
      <c r="I44" s="13"/>
      <c r="J44" s="16" t="str">
        <f>IF($B44="","",IF($H44&lt;&gt;"","returned",IF(AND($G44&lt;&gt;"",$G44&lt;TODAY()),"overdue","open")))</f>
        <v/>
      </c>
      <c r="K44" s="13"/>
      <c r="L44" s="16" t="str">
        <f>IF(AND($B44&lt;&gt;"",$H44=""),$B44,"")</f>
        <v/>
      </c>
    </row>
    <row r="45" spans="1:12" x14ac:dyDescent="0.25">
      <c r="A45" s="14"/>
      <c r="B45" s="13"/>
      <c r="C45" s="16" t="str">
        <f>IF($B45="","",IFERROR(INDEX('Inventory'!$B$3:$B$502,MATCH($B45,'Inventory'!$A$3:$A$502,0)),"unknown no."))</f>
        <v/>
      </c>
      <c r="D45" s="13"/>
      <c r="E45" s="13"/>
      <c r="F45" s="13"/>
      <c r="G45" s="14"/>
      <c r="H45" s="14"/>
      <c r="I45" s="13"/>
      <c r="J45" s="16" t="str">
        <f>IF($B45="","",IF($H45&lt;&gt;"","returned",IF(AND($G45&lt;&gt;"",$G45&lt;TODAY()),"overdue","open")))</f>
        <v/>
      </c>
      <c r="K45" s="13"/>
      <c r="L45" s="16" t="str">
        <f>IF(AND($B45&lt;&gt;"",$H45=""),$B45,"")</f>
        <v/>
      </c>
    </row>
    <row r="46" spans="1:12" x14ac:dyDescent="0.25">
      <c r="A46" s="14"/>
      <c r="B46" s="13"/>
      <c r="C46" s="16" t="str">
        <f>IF($B46="","",IFERROR(INDEX('Inventory'!$B$3:$B$502,MATCH($B46,'Inventory'!$A$3:$A$502,0)),"unknown no."))</f>
        <v/>
      </c>
      <c r="D46" s="13"/>
      <c r="E46" s="13"/>
      <c r="F46" s="13"/>
      <c r="G46" s="14"/>
      <c r="H46" s="14"/>
      <c r="I46" s="13"/>
      <c r="J46" s="16" t="str">
        <f>IF($B46="","",IF($H46&lt;&gt;"","returned",IF(AND($G46&lt;&gt;"",$G46&lt;TODAY()),"overdue","open")))</f>
        <v/>
      </c>
      <c r="K46" s="13"/>
      <c r="L46" s="16" t="str">
        <f>IF(AND($B46&lt;&gt;"",$H46=""),$B46,"")</f>
        <v/>
      </c>
    </row>
    <row r="47" spans="1:12" x14ac:dyDescent="0.25">
      <c r="A47" s="14"/>
      <c r="B47" s="13"/>
      <c r="C47" s="16" t="str">
        <f>IF($B47="","",IFERROR(INDEX('Inventory'!$B$3:$B$502,MATCH($B47,'Inventory'!$A$3:$A$502,0)),"unknown no."))</f>
        <v/>
      </c>
      <c r="D47" s="13"/>
      <c r="E47" s="13"/>
      <c r="F47" s="13"/>
      <c r="G47" s="14"/>
      <c r="H47" s="14"/>
      <c r="I47" s="13"/>
      <c r="J47" s="16" t="str">
        <f>IF($B47="","",IF($H47&lt;&gt;"","returned",IF(AND($G47&lt;&gt;"",$G47&lt;TODAY()),"overdue","open")))</f>
        <v/>
      </c>
      <c r="K47" s="13"/>
      <c r="L47" s="16" t="str">
        <f>IF(AND($B47&lt;&gt;"",$H47=""),$B47,"")</f>
        <v/>
      </c>
    </row>
    <row r="48" spans="1:12" x14ac:dyDescent="0.25">
      <c r="A48" s="14"/>
      <c r="B48" s="13"/>
      <c r="C48" s="16" t="str">
        <f>IF($B48="","",IFERROR(INDEX('Inventory'!$B$3:$B$502,MATCH($B48,'Inventory'!$A$3:$A$502,0)),"unknown no."))</f>
        <v/>
      </c>
      <c r="D48" s="13"/>
      <c r="E48" s="13"/>
      <c r="F48" s="13"/>
      <c r="G48" s="14"/>
      <c r="H48" s="14"/>
      <c r="I48" s="13"/>
      <c r="J48" s="16" t="str">
        <f>IF($B48="","",IF($H48&lt;&gt;"","returned",IF(AND($G48&lt;&gt;"",$G48&lt;TODAY()),"overdue","open")))</f>
        <v/>
      </c>
      <c r="K48" s="13"/>
      <c r="L48" s="16" t="str">
        <f>IF(AND($B48&lt;&gt;"",$H48=""),$B48,"")</f>
        <v/>
      </c>
    </row>
    <row r="49" spans="1:12" x14ac:dyDescent="0.25">
      <c r="A49" s="14"/>
      <c r="B49" s="13"/>
      <c r="C49" s="16" t="str">
        <f>IF($B49="","",IFERROR(INDEX('Inventory'!$B$3:$B$502,MATCH($B49,'Inventory'!$A$3:$A$502,0)),"unknown no."))</f>
        <v/>
      </c>
      <c r="D49" s="13"/>
      <c r="E49" s="13"/>
      <c r="F49" s="13"/>
      <c r="G49" s="14"/>
      <c r="H49" s="14"/>
      <c r="I49" s="13"/>
      <c r="J49" s="16" t="str">
        <f>IF($B49="","",IF($H49&lt;&gt;"","returned",IF(AND($G49&lt;&gt;"",$G49&lt;TODAY()),"overdue","open")))</f>
        <v/>
      </c>
      <c r="K49" s="13"/>
      <c r="L49" s="16" t="str">
        <f>IF(AND($B49&lt;&gt;"",$H49=""),$B49,"")</f>
        <v/>
      </c>
    </row>
    <row r="50" spans="1:12" x14ac:dyDescent="0.25">
      <c r="A50" s="14"/>
      <c r="B50" s="13"/>
      <c r="C50" s="16" t="str">
        <f>IF($B50="","",IFERROR(INDEX('Inventory'!$B$3:$B$502,MATCH($B50,'Inventory'!$A$3:$A$502,0)),"unknown no."))</f>
        <v/>
      </c>
      <c r="D50" s="13"/>
      <c r="E50" s="13"/>
      <c r="F50" s="13"/>
      <c r="G50" s="14"/>
      <c r="H50" s="14"/>
      <c r="I50" s="13"/>
      <c r="J50" s="16" t="str">
        <f>IF($B50="","",IF($H50&lt;&gt;"","returned",IF(AND($G50&lt;&gt;"",$G50&lt;TODAY()),"overdue","open")))</f>
        <v/>
      </c>
      <c r="K50" s="13"/>
      <c r="L50" s="16" t="str">
        <f>IF(AND($B50&lt;&gt;"",$H50=""),$B50,"")</f>
        <v/>
      </c>
    </row>
    <row r="51" spans="1:12" x14ac:dyDescent="0.25">
      <c r="A51" s="14"/>
      <c r="B51" s="13"/>
      <c r="C51" s="16" t="str">
        <f>IF($B51="","",IFERROR(INDEX('Inventory'!$B$3:$B$502,MATCH($B51,'Inventory'!$A$3:$A$502,0)),"unknown no."))</f>
        <v/>
      </c>
      <c r="D51" s="13"/>
      <c r="E51" s="13"/>
      <c r="F51" s="13"/>
      <c r="G51" s="14"/>
      <c r="H51" s="14"/>
      <c r="I51" s="13"/>
      <c r="J51" s="16" t="str">
        <f>IF($B51="","",IF($H51&lt;&gt;"","returned",IF(AND($G51&lt;&gt;"",$G51&lt;TODAY()),"overdue","open")))</f>
        <v/>
      </c>
      <c r="K51" s="13"/>
      <c r="L51" s="16" t="str">
        <f>IF(AND($B51&lt;&gt;"",$H51=""),$B51,"")</f>
        <v/>
      </c>
    </row>
    <row r="52" spans="1:12" x14ac:dyDescent="0.25">
      <c r="A52" s="14"/>
      <c r="B52" s="13"/>
      <c r="C52" s="16" t="str">
        <f>IF($B52="","",IFERROR(INDEX('Inventory'!$B$3:$B$502,MATCH($B52,'Inventory'!$A$3:$A$502,0)),"unknown no."))</f>
        <v/>
      </c>
      <c r="D52" s="13"/>
      <c r="E52" s="13"/>
      <c r="F52" s="13"/>
      <c r="G52" s="14"/>
      <c r="H52" s="14"/>
      <c r="I52" s="13"/>
      <c r="J52" s="16" t="str">
        <f>IF($B52="","",IF($H52&lt;&gt;"","returned",IF(AND($G52&lt;&gt;"",$G52&lt;TODAY()),"overdue","open")))</f>
        <v/>
      </c>
      <c r="K52" s="13"/>
      <c r="L52" s="16" t="str">
        <f>IF(AND($B52&lt;&gt;"",$H52=""),$B52,"")</f>
        <v/>
      </c>
    </row>
    <row r="53" spans="1:12" x14ac:dyDescent="0.25">
      <c r="A53" s="14"/>
      <c r="B53" s="13"/>
      <c r="C53" s="16" t="str">
        <f>IF($B53="","",IFERROR(INDEX('Inventory'!$B$3:$B$502,MATCH($B53,'Inventory'!$A$3:$A$502,0)),"unknown no."))</f>
        <v/>
      </c>
      <c r="D53" s="13"/>
      <c r="E53" s="13"/>
      <c r="F53" s="13"/>
      <c r="G53" s="14"/>
      <c r="H53" s="14"/>
      <c r="I53" s="13"/>
      <c r="J53" s="16" t="str">
        <f>IF($B53="","",IF($H53&lt;&gt;"","returned",IF(AND($G53&lt;&gt;"",$G53&lt;TODAY()),"overdue","open")))</f>
        <v/>
      </c>
      <c r="K53" s="13"/>
      <c r="L53" s="16" t="str">
        <f>IF(AND($B53&lt;&gt;"",$H53=""),$B53,"")</f>
        <v/>
      </c>
    </row>
    <row r="54" spans="1:12" x14ac:dyDescent="0.25">
      <c r="A54" s="14"/>
      <c r="B54" s="13"/>
      <c r="C54" s="16" t="str">
        <f>IF($B54="","",IFERROR(INDEX('Inventory'!$B$3:$B$502,MATCH($B54,'Inventory'!$A$3:$A$502,0)),"unknown no."))</f>
        <v/>
      </c>
      <c r="D54" s="13"/>
      <c r="E54" s="13"/>
      <c r="F54" s="13"/>
      <c r="G54" s="14"/>
      <c r="H54" s="14"/>
      <c r="I54" s="13"/>
      <c r="J54" s="16" t="str">
        <f>IF($B54="","",IF($H54&lt;&gt;"","returned",IF(AND($G54&lt;&gt;"",$G54&lt;TODAY()),"overdue","open")))</f>
        <v/>
      </c>
      <c r="K54" s="13"/>
      <c r="L54" s="16" t="str">
        <f>IF(AND($B54&lt;&gt;"",$H54=""),$B54,"")</f>
        <v/>
      </c>
    </row>
    <row r="55" spans="1:12" x14ac:dyDescent="0.25">
      <c r="A55" s="14"/>
      <c r="B55" s="13"/>
      <c r="C55" s="16" t="str">
        <f>IF($B55="","",IFERROR(INDEX('Inventory'!$B$3:$B$502,MATCH($B55,'Inventory'!$A$3:$A$502,0)),"unknown no."))</f>
        <v/>
      </c>
      <c r="D55" s="13"/>
      <c r="E55" s="13"/>
      <c r="F55" s="13"/>
      <c r="G55" s="14"/>
      <c r="H55" s="14"/>
      <c r="I55" s="13"/>
      <c r="J55" s="16" t="str">
        <f>IF($B55="","",IF($H55&lt;&gt;"","returned",IF(AND($G55&lt;&gt;"",$G55&lt;TODAY()),"overdue","open")))</f>
        <v/>
      </c>
      <c r="K55" s="13"/>
      <c r="L55" s="16" t="str">
        <f>IF(AND($B55&lt;&gt;"",$H55=""),$B55,"")</f>
        <v/>
      </c>
    </row>
    <row r="56" spans="1:12" x14ac:dyDescent="0.25">
      <c r="A56" s="14"/>
      <c r="B56" s="13"/>
      <c r="C56" s="16" t="str">
        <f>IF($B56="","",IFERROR(INDEX('Inventory'!$B$3:$B$502,MATCH($B56,'Inventory'!$A$3:$A$502,0)),"unknown no."))</f>
        <v/>
      </c>
      <c r="D56" s="13"/>
      <c r="E56" s="13"/>
      <c r="F56" s="13"/>
      <c r="G56" s="14"/>
      <c r="H56" s="14"/>
      <c r="I56" s="13"/>
      <c r="J56" s="16" t="str">
        <f>IF($B56="","",IF($H56&lt;&gt;"","returned",IF(AND($G56&lt;&gt;"",$G56&lt;TODAY()),"overdue","open")))</f>
        <v/>
      </c>
      <c r="K56" s="13"/>
      <c r="L56" s="16" t="str">
        <f>IF(AND($B56&lt;&gt;"",$H56=""),$B56,"")</f>
        <v/>
      </c>
    </row>
    <row r="57" spans="1:12" x14ac:dyDescent="0.25">
      <c r="A57" s="14"/>
      <c r="B57" s="13"/>
      <c r="C57" s="16" t="str">
        <f>IF($B57="","",IFERROR(INDEX('Inventory'!$B$3:$B$502,MATCH($B57,'Inventory'!$A$3:$A$502,0)),"unknown no."))</f>
        <v/>
      </c>
      <c r="D57" s="13"/>
      <c r="E57" s="13"/>
      <c r="F57" s="13"/>
      <c r="G57" s="14"/>
      <c r="H57" s="14"/>
      <c r="I57" s="13"/>
      <c r="J57" s="16" t="str">
        <f>IF($B57="","",IF($H57&lt;&gt;"","returned",IF(AND($G57&lt;&gt;"",$G57&lt;TODAY()),"overdue","open")))</f>
        <v/>
      </c>
      <c r="K57" s="13"/>
      <c r="L57" s="16" t="str">
        <f>IF(AND($B57&lt;&gt;"",$H57=""),$B57,"")</f>
        <v/>
      </c>
    </row>
    <row r="58" spans="1:12" x14ac:dyDescent="0.25">
      <c r="A58" s="14"/>
      <c r="B58" s="13"/>
      <c r="C58" s="16" t="str">
        <f>IF($B58="","",IFERROR(INDEX('Inventory'!$B$3:$B$502,MATCH($B58,'Inventory'!$A$3:$A$502,0)),"unknown no."))</f>
        <v/>
      </c>
      <c r="D58" s="13"/>
      <c r="E58" s="13"/>
      <c r="F58" s="13"/>
      <c r="G58" s="14"/>
      <c r="H58" s="14"/>
      <c r="I58" s="13"/>
      <c r="J58" s="16" t="str">
        <f>IF($B58="","",IF($H58&lt;&gt;"","returned",IF(AND($G58&lt;&gt;"",$G58&lt;TODAY()),"overdue","open")))</f>
        <v/>
      </c>
      <c r="K58" s="13"/>
      <c r="L58" s="16" t="str">
        <f>IF(AND($B58&lt;&gt;"",$H58=""),$B58,"")</f>
        <v/>
      </c>
    </row>
    <row r="59" spans="1:12" x14ac:dyDescent="0.25">
      <c r="A59" s="14"/>
      <c r="B59" s="13"/>
      <c r="C59" s="16" t="str">
        <f>IF($B59="","",IFERROR(INDEX('Inventory'!$B$3:$B$502,MATCH($B59,'Inventory'!$A$3:$A$502,0)),"unknown no."))</f>
        <v/>
      </c>
      <c r="D59" s="13"/>
      <c r="E59" s="13"/>
      <c r="F59" s="13"/>
      <c r="G59" s="14"/>
      <c r="H59" s="14"/>
      <c r="I59" s="13"/>
      <c r="J59" s="16" t="str">
        <f>IF($B59="","",IF($H59&lt;&gt;"","returned",IF(AND($G59&lt;&gt;"",$G59&lt;TODAY()),"overdue","open")))</f>
        <v/>
      </c>
      <c r="K59" s="13"/>
      <c r="L59" s="16" t="str">
        <f>IF(AND($B59&lt;&gt;"",$H59=""),$B59,"")</f>
        <v/>
      </c>
    </row>
    <row r="60" spans="1:12" x14ac:dyDescent="0.25">
      <c r="A60" s="14"/>
      <c r="B60" s="13"/>
      <c r="C60" s="16" t="str">
        <f>IF($B60="","",IFERROR(INDEX('Inventory'!$B$3:$B$502,MATCH($B60,'Inventory'!$A$3:$A$502,0)),"unknown no."))</f>
        <v/>
      </c>
      <c r="D60" s="13"/>
      <c r="E60" s="13"/>
      <c r="F60" s="13"/>
      <c r="G60" s="14"/>
      <c r="H60" s="14"/>
      <c r="I60" s="13"/>
      <c r="J60" s="16" t="str">
        <f>IF($B60="","",IF($H60&lt;&gt;"","returned",IF(AND($G60&lt;&gt;"",$G60&lt;TODAY()),"overdue","open")))</f>
        <v/>
      </c>
      <c r="K60" s="13"/>
      <c r="L60" s="16" t="str">
        <f>IF(AND($B60&lt;&gt;"",$H60=""),$B60,"")</f>
        <v/>
      </c>
    </row>
    <row r="61" spans="1:12" x14ac:dyDescent="0.25">
      <c r="A61" s="14"/>
      <c r="B61" s="13"/>
      <c r="C61" s="16" t="str">
        <f>IF($B61="","",IFERROR(INDEX('Inventory'!$B$3:$B$502,MATCH($B61,'Inventory'!$A$3:$A$502,0)),"unknown no."))</f>
        <v/>
      </c>
      <c r="D61" s="13"/>
      <c r="E61" s="13"/>
      <c r="F61" s="13"/>
      <c r="G61" s="14"/>
      <c r="H61" s="14"/>
      <c r="I61" s="13"/>
      <c r="J61" s="16" t="str">
        <f>IF($B61="","",IF($H61&lt;&gt;"","returned",IF(AND($G61&lt;&gt;"",$G61&lt;TODAY()),"overdue","open")))</f>
        <v/>
      </c>
      <c r="K61" s="13"/>
      <c r="L61" s="16" t="str">
        <f>IF(AND($B61&lt;&gt;"",$H61=""),$B61,"")</f>
        <v/>
      </c>
    </row>
    <row r="62" spans="1:12" x14ac:dyDescent="0.25">
      <c r="A62" s="14"/>
      <c r="B62" s="13"/>
      <c r="C62" s="16" t="str">
        <f>IF($B62="","",IFERROR(INDEX('Inventory'!$B$3:$B$502,MATCH($B62,'Inventory'!$A$3:$A$502,0)),"unknown no."))</f>
        <v/>
      </c>
      <c r="D62" s="13"/>
      <c r="E62" s="13"/>
      <c r="F62" s="13"/>
      <c r="G62" s="14"/>
      <c r="H62" s="14"/>
      <c r="I62" s="13"/>
      <c r="J62" s="16" t="str">
        <f>IF($B62="","",IF($H62&lt;&gt;"","returned",IF(AND($G62&lt;&gt;"",$G62&lt;TODAY()),"overdue","open")))</f>
        <v/>
      </c>
      <c r="K62" s="13"/>
      <c r="L62" s="16" t="str">
        <f>IF(AND($B62&lt;&gt;"",$H62=""),$B62,"")</f>
        <v/>
      </c>
    </row>
    <row r="63" spans="1:12" x14ac:dyDescent="0.25">
      <c r="A63" s="14"/>
      <c r="B63" s="13"/>
      <c r="C63" s="16" t="str">
        <f>IF($B63="","",IFERROR(INDEX('Inventory'!$B$3:$B$502,MATCH($B63,'Inventory'!$A$3:$A$502,0)),"unknown no."))</f>
        <v/>
      </c>
      <c r="D63" s="13"/>
      <c r="E63" s="13"/>
      <c r="F63" s="13"/>
      <c r="G63" s="14"/>
      <c r="H63" s="14"/>
      <c r="I63" s="13"/>
      <c r="J63" s="16" t="str">
        <f>IF($B63="","",IF($H63&lt;&gt;"","returned",IF(AND($G63&lt;&gt;"",$G63&lt;TODAY()),"overdue","open")))</f>
        <v/>
      </c>
      <c r="K63" s="13"/>
      <c r="L63" s="16" t="str">
        <f>IF(AND($B63&lt;&gt;"",$H63=""),$B63,"")</f>
        <v/>
      </c>
    </row>
    <row r="64" spans="1:12" x14ac:dyDescent="0.25">
      <c r="A64" s="14"/>
      <c r="B64" s="13"/>
      <c r="C64" s="16" t="str">
        <f>IF($B64="","",IFERROR(INDEX('Inventory'!$B$3:$B$502,MATCH($B64,'Inventory'!$A$3:$A$502,0)),"unknown no."))</f>
        <v/>
      </c>
      <c r="D64" s="13"/>
      <c r="E64" s="13"/>
      <c r="F64" s="13"/>
      <c r="G64" s="14"/>
      <c r="H64" s="14"/>
      <c r="I64" s="13"/>
      <c r="J64" s="16" t="str">
        <f>IF($B64="","",IF($H64&lt;&gt;"","returned",IF(AND($G64&lt;&gt;"",$G64&lt;TODAY()),"overdue","open")))</f>
        <v/>
      </c>
      <c r="K64" s="13"/>
      <c r="L64" s="16" t="str">
        <f>IF(AND($B64&lt;&gt;"",$H64=""),$B64,"")</f>
        <v/>
      </c>
    </row>
    <row r="65" spans="1:12" x14ac:dyDescent="0.25">
      <c r="A65" s="14"/>
      <c r="B65" s="13"/>
      <c r="C65" s="16" t="str">
        <f>IF($B65="","",IFERROR(INDEX('Inventory'!$B$3:$B$502,MATCH($B65,'Inventory'!$A$3:$A$502,0)),"unknown no."))</f>
        <v/>
      </c>
      <c r="D65" s="13"/>
      <c r="E65" s="13"/>
      <c r="F65" s="13"/>
      <c r="G65" s="14"/>
      <c r="H65" s="14"/>
      <c r="I65" s="13"/>
      <c r="J65" s="16" t="str">
        <f>IF($B65="","",IF($H65&lt;&gt;"","returned",IF(AND($G65&lt;&gt;"",$G65&lt;TODAY()),"overdue","open")))</f>
        <v/>
      </c>
      <c r="K65" s="13"/>
      <c r="L65" s="16" t="str">
        <f>IF(AND($B65&lt;&gt;"",$H65=""),$B65,"")</f>
        <v/>
      </c>
    </row>
    <row r="66" spans="1:12" x14ac:dyDescent="0.25">
      <c r="A66" s="14"/>
      <c r="B66" s="13"/>
      <c r="C66" s="16" t="str">
        <f>IF($B66="","",IFERROR(INDEX('Inventory'!$B$3:$B$502,MATCH($B66,'Inventory'!$A$3:$A$502,0)),"unknown no."))</f>
        <v/>
      </c>
      <c r="D66" s="13"/>
      <c r="E66" s="13"/>
      <c r="F66" s="13"/>
      <c r="G66" s="14"/>
      <c r="H66" s="14"/>
      <c r="I66" s="13"/>
      <c r="J66" s="16" t="str">
        <f>IF($B66="","",IF($H66&lt;&gt;"","returned",IF(AND($G66&lt;&gt;"",$G66&lt;TODAY()),"overdue","open")))</f>
        <v/>
      </c>
      <c r="K66" s="13"/>
      <c r="L66" s="16" t="str">
        <f>IF(AND($B66&lt;&gt;"",$H66=""),$B66,"")</f>
        <v/>
      </c>
    </row>
    <row r="67" spans="1:12" x14ac:dyDescent="0.25">
      <c r="A67" s="14"/>
      <c r="B67" s="13"/>
      <c r="C67" s="16" t="str">
        <f>IF($B67="","",IFERROR(INDEX('Inventory'!$B$3:$B$502,MATCH($B67,'Inventory'!$A$3:$A$502,0)),"unknown no."))</f>
        <v/>
      </c>
      <c r="D67" s="13"/>
      <c r="E67" s="13"/>
      <c r="F67" s="13"/>
      <c r="G67" s="14"/>
      <c r="H67" s="14"/>
      <c r="I67" s="13"/>
      <c r="J67" s="16" t="str">
        <f>IF($B67="","",IF($H67&lt;&gt;"","returned",IF(AND($G67&lt;&gt;"",$G67&lt;TODAY()),"overdue","open")))</f>
        <v/>
      </c>
      <c r="K67" s="13"/>
      <c r="L67" s="16" t="str">
        <f>IF(AND($B67&lt;&gt;"",$H67=""),$B67,"")</f>
        <v/>
      </c>
    </row>
    <row r="68" spans="1:12" x14ac:dyDescent="0.25">
      <c r="A68" s="14"/>
      <c r="B68" s="13"/>
      <c r="C68" s="16" t="str">
        <f>IF($B68="","",IFERROR(INDEX('Inventory'!$B$3:$B$502,MATCH($B68,'Inventory'!$A$3:$A$502,0)),"unknown no."))</f>
        <v/>
      </c>
      <c r="D68" s="13"/>
      <c r="E68" s="13"/>
      <c r="F68" s="13"/>
      <c r="G68" s="14"/>
      <c r="H68" s="14"/>
      <c r="I68" s="13"/>
      <c r="J68" s="16" t="str">
        <f>IF($B68="","",IF($H68&lt;&gt;"","returned",IF(AND($G68&lt;&gt;"",$G68&lt;TODAY()),"overdue","open")))</f>
        <v/>
      </c>
      <c r="K68" s="13"/>
      <c r="L68" s="16" t="str">
        <f>IF(AND($B68&lt;&gt;"",$H68=""),$B68,"")</f>
        <v/>
      </c>
    </row>
    <row r="69" spans="1:12" x14ac:dyDescent="0.25">
      <c r="A69" s="14"/>
      <c r="B69" s="13"/>
      <c r="C69" s="16" t="str">
        <f>IF($B69="","",IFERROR(INDEX('Inventory'!$B$3:$B$502,MATCH($B69,'Inventory'!$A$3:$A$502,0)),"unknown no."))</f>
        <v/>
      </c>
      <c r="D69" s="13"/>
      <c r="E69" s="13"/>
      <c r="F69" s="13"/>
      <c r="G69" s="14"/>
      <c r="H69" s="14"/>
      <c r="I69" s="13"/>
      <c r="J69" s="16" t="str">
        <f>IF($B69="","",IF($H69&lt;&gt;"","returned",IF(AND($G69&lt;&gt;"",$G69&lt;TODAY()),"overdue","open")))</f>
        <v/>
      </c>
      <c r="K69" s="13"/>
      <c r="L69" s="16" t="str">
        <f>IF(AND($B69&lt;&gt;"",$H69=""),$B69,"")</f>
        <v/>
      </c>
    </row>
    <row r="70" spans="1:12" x14ac:dyDescent="0.25">
      <c r="A70" s="14"/>
      <c r="B70" s="13"/>
      <c r="C70" s="16" t="str">
        <f>IF($B70="","",IFERROR(INDEX('Inventory'!$B$3:$B$502,MATCH($B70,'Inventory'!$A$3:$A$502,0)),"unknown no."))</f>
        <v/>
      </c>
      <c r="D70" s="13"/>
      <c r="E70" s="13"/>
      <c r="F70" s="13"/>
      <c r="G70" s="14"/>
      <c r="H70" s="14"/>
      <c r="I70" s="13"/>
      <c r="J70" s="16" t="str">
        <f>IF($B70="","",IF($H70&lt;&gt;"","returned",IF(AND($G70&lt;&gt;"",$G70&lt;TODAY()),"overdue","open")))</f>
        <v/>
      </c>
      <c r="K70" s="13"/>
      <c r="L70" s="16" t="str">
        <f>IF(AND($B70&lt;&gt;"",$H70=""),$B70,"")</f>
        <v/>
      </c>
    </row>
    <row r="71" spans="1:12" x14ac:dyDescent="0.25">
      <c r="A71" s="14"/>
      <c r="B71" s="13"/>
      <c r="C71" s="16" t="str">
        <f>IF($B71="","",IFERROR(INDEX('Inventory'!$B$3:$B$502,MATCH($B71,'Inventory'!$A$3:$A$502,0)),"unknown no."))</f>
        <v/>
      </c>
      <c r="D71" s="13"/>
      <c r="E71" s="13"/>
      <c r="F71" s="13"/>
      <c r="G71" s="14"/>
      <c r="H71" s="14"/>
      <c r="I71" s="13"/>
      <c r="J71" s="16" t="str">
        <f>IF($B71="","",IF($H71&lt;&gt;"","returned",IF(AND($G71&lt;&gt;"",$G71&lt;TODAY()),"overdue","open")))</f>
        <v/>
      </c>
      <c r="K71" s="13"/>
      <c r="L71" s="16" t="str">
        <f>IF(AND($B71&lt;&gt;"",$H71=""),$B71,"")</f>
        <v/>
      </c>
    </row>
    <row r="72" spans="1:12" x14ac:dyDescent="0.25">
      <c r="A72" s="14"/>
      <c r="B72" s="13"/>
      <c r="C72" s="16" t="str">
        <f>IF($B72="","",IFERROR(INDEX('Inventory'!$B$3:$B$502,MATCH($B72,'Inventory'!$A$3:$A$502,0)),"unknown no."))</f>
        <v/>
      </c>
      <c r="D72" s="13"/>
      <c r="E72" s="13"/>
      <c r="F72" s="13"/>
      <c r="G72" s="14"/>
      <c r="H72" s="14"/>
      <c r="I72" s="13"/>
      <c r="J72" s="16" t="str">
        <f>IF($B72="","",IF($H72&lt;&gt;"","returned",IF(AND($G72&lt;&gt;"",$G72&lt;TODAY()),"overdue","open")))</f>
        <v/>
      </c>
      <c r="K72" s="13"/>
      <c r="L72" s="16" t="str">
        <f>IF(AND($B72&lt;&gt;"",$H72=""),$B72,"")</f>
        <v/>
      </c>
    </row>
    <row r="73" spans="1:12" x14ac:dyDescent="0.25">
      <c r="A73" s="14"/>
      <c r="B73" s="13"/>
      <c r="C73" s="16" t="str">
        <f>IF($B73="","",IFERROR(INDEX('Inventory'!$B$3:$B$502,MATCH($B73,'Inventory'!$A$3:$A$502,0)),"unknown no."))</f>
        <v/>
      </c>
      <c r="D73" s="13"/>
      <c r="E73" s="13"/>
      <c r="F73" s="13"/>
      <c r="G73" s="14"/>
      <c r="H73" s="14"/>
      <c r="I73" s="13"/>
      <c r="J73" s="16" t="str">
        <f>IF($B73="","",IF($H73&lt;&gt;"","returned",IF(AND($G73&lt;&gt;"",$G73&lt;TODAY()),"overdue","open")))</f>
        <v/>
      </c>
      <c r="K73" s="13"/>
      <c r="L73" s="16" t="str">
        <f>IF(AND($B73&lt;&gt;"",$H73=""),$B73,"")</f>
        <v/>
      </c>
    </row>
    <row r="74" spans="1:12" x14ac:dyDescent="0.25">
      <c r="A74" s="14"/>
      <c r="B74" s="13"/>
      <c r="C74" s="16" t="str">
        <f>IF($B74="","",IFERROR(INDEX('Inventory'!$B$3:$B$502,MATCH($B74,'Inventory'!$A$3:$A$502,0)),"unknown no."))</f>
        <v/>
      </c>
      <c r="D74" s="13"/>
      <c r="E74" s="13"/>
      <c r="F74" s="13"/>
      <c r="G74" s="14"/>
      <c r="H74" s="14"/>
      <c r="I74" s="13"/>
      <c r="J74" s="16" t="str">
        <f>IF($B74="","",IF($H74&lt;&gt;"","returned",IF(AND($G74&lt;&gt;"",$G74&lt;TODAY()),"overdue","open")))</f>
        <v/>
      </c>
      <c r="K74" s="13"/>
      <c r="L74" s="16" t="str">
        <f>IF(AND($B74&lt;&gt;"",$H74=""),$B74,"")</f>
        <v/>
      </c>
    </row>
    <row r="75" spans="1:12" x14ac:dyDescent="0.25">
      <c r="A75" s="14"/>
      <c r="B75" s="13"/>
      <c r="C75" s="16" t="str">
        <f>IF($B75="","",IFERROR(INDEX('Inventory'!$B$3:$B$502,MATCH($B75,'Inventory'!$A$3:$A$502,0)),"unknown no."))</f>
        <v/>
      </c>
      <c r="D75" s="13"/>
      <c r="E75" s="13"/>
      <c r="F75" s="13"/>
      <c r="G75" s="14"/>
      <c r="H75" s="14"/>
      <c r="I75" s="13"/>
      <c r="J75" s="16" t="str">
        <f>IF($B75="","",IF($H75&lt;&gt;"","returned",IF(AND($G75&lt;&gt;"",$G75&lt;TODAY()),"overdue","open")))</f>
        <v/>
      </c>
      <c r="K75" s="13"/>
      <c r="L75" s="16" t="str">
        <f>IF(AND($B75&lt;&gt;"",$H75=""),$B75,"")</f>
        <v/>
      </c>
    </row>
    <row r="76" spans="1:12" x14ac:dyDescent="0.25">
      <c r="A76" s="14"/>
      <c r="B76" s="13"/>
      <c r="C76" s="16" t="str">
        <f>IF($B76="","",IFERROR(INDEX('Inventory'!$B$3:$B$502,MATCH($B76,'Inventory'!$A$3:$A$502,0)),"unknown no."))</f>
        <v/>
      </c>
      <c r="D76" s="13"/>
      <c r="E76" s="13"/>
      <c r="F76" s="13"/>
      <c r="G76" s="14"/>
      <c r="H76" s="14"/>
      <c r="I76" s="13"/>
      <c r="J76" s="16" t="str">
        <f>IF($B76="","",IF($H76&lt;&gt;"","returned",IF(AND($G76&lt;&gt;"",$G76&lt;TODAY()),"overdue","open")))</f>
        <v/>
      </c>
      <c r="K76" s="13"/>
      <c r="L76" s="16" t="str">
        <f>IF(AND($B76&lt;&gt;"",$H76=""),$B76,"")</f>
        <v/>
      </c>
    </row>
    <row r="77" spans="1:12" x14ac:dyDescent="0.25">
      <c r="A77" s="14"/>
      <c r="B77" s="13"/>
      <c r="C77" s="16" t="str">
        <f>IF($B77="","",IFERROR(INDEX('Inventory'!$B$3:$B$502,MATCH($B77,'Inventory'!$A$3:$A$502,0)),"unknown no."))</f>
        <v/>
      </c>
      <c r="D77" s="13"/>
      <c r="E77" s="13"/>
      <c r="F77" s="13"/>
      <c r="G77" s="14"/>
      <c r="H77" s="14"/>
      <c r="I77" s="13"/>
      <c r="J77" s="16" t="str">
        <f>IF($B77="","",IF($H77&lt;&gt;"","returned",IF(AND($G77&lt;&gt;"",$G77&lt;TODAY()),"overdue","open")))</f>
        <v/>
      </c>
      <c r="K77" s="13"/>
      <c r="L77" s="16" t="str">
        <f>IF(AND($B77&lt;&gt;"",$H77=""),$B77,"")</f>
        <v/>
      </c>
    </row>
    <row r="78" spans="1:12" x14ac:dyDescent="0.25">
      <c r="A78" s="14"/>
      <c r="B78" s="13"/>
      <c r="C78" s="16" t="str">
        <f>IF($B78="","",IFERROR(INDEX('Inventory'!$B$3:$B$502,MATCH($B78,'Inventory'!$A$3:$A$502,0)),"unknown no."))</f>
        <v/>
      </c>
      <c r="D78" s="13"/>
      <c r="E78" s="13"/>
      <c r="F78" s="13"/>
      <c r="G78" s="14"/>
      <c r="H78" s="14"/>
      <c r="I78" s="13"/>
      <c r="J78" s="16" t="str">
        <f>IF($B78="","",IF($H78&lt;&gt;"","returned",IF(AND($G78&lt;&gt;"",$G78&lt;TODAY()),"overdue","open")))</f>
        <v/>
      </c>
      <c r="K78" s="13"/>
      <c r="L78" s="16" t="str">
        <f>IF(AND($B78&lt;&gt;"",$H78=""),$B78,"")</f>
        <v/>
      </c>
    </row>
    <row r="79" spans="1:12" x14ac:dyDescent="0.25">
      <c r="A79" s="14"/>
      <c r="B79" s="13"/>
      <c r="C79" s="16" t="str">
        <f>IF($B79="","",IFERROR(INDEX('Inventory'!$B$3:$B$502,MATCH($B79,'Inventory'!$A$3:$A$502,0)),"unknown no."))</f>
        <v/>
      </c>
      <c r="D79" s="13"/>
      <c r="E79" s="13"/>
      <c r="F79" s="13"/>
      <c r="G79" s="14"/>
      <c r="H79" s="14"/>
      <c r="I79" s="13"/>
      <c r="J79" s="16" t="str">
        <f>IF($B79="","",IF($H79&lt;&gt;"","returned",IF(AND($G79&lt;&gt;"",$G79&lt;TODAY()),"overdue","open")))</f>
        <v/>
      </c>
      <c r="K79" s="13"/>
      <c r="L79" s="16" t="str">
        <f>IF(AND($B79&lt;&gt;"",$H79=""),$B79,"")</f>
        <v/>
      </c>
    </row>
    <row r="80" spans="1:12" x14ac:dyDescent="0.25">
      <c r="A80" s="14"/>
      <c r="B80" s="13"/>
      <c r="C80" s="16" t="str">
        <f>IF($B80="","",IFERROR(INDEX('Inventory'!$B$3:$B$502,MATCH($B80,'Inventory'!$A$3:$A$502,0)),"unknown no."))</f>
        <v/>
      </c>
      <c r="D80" s="13"/>
      <c r="E80" s="13"/>
      <c r="F80" s="13"/>
      <c r="G80" s="14"/>
      <c r="H80" s="14"/>
      <c r="I80" s="13"/>
      <c r="J80" s="16" t="str">
        <f>IF($B80="","",IF($H80&lt;&gt;"","returned",IF(AND($G80&lt;&gt;"",$G80&lt;TODAY()),"overdue","open")))</f>
        <v/>
      </c>
      <c r="K80" s="13"/>
      <c r="L80" s="16" t="str">
        <f>IF(AND($B80&lt;&gt;"",$H80=""),$B80,"")</f>
        <v/>
      </c>
    </row>
    <row r="81" spans="1:12" x14ac:dyDescent="0.25">
      <c r="A81" s="14"/>
      <c r="B81" s="13"/>
      <c r="C81" s="16" t="str">
        <f>IF($B81="","",IFERROR(INDEX('Inventory'!$B$3:$B$502,MATCH($B81,'Inventory'!$A$3:$A$502,0)),"unknown no."))</f>
        <v/>
      </c>
      <c r="D81" s="13"/>
      <c r="E81" s="13"/>
      <c r="F81" s="13"/>
      <c r="G81" s="14"/>
      <c r="H81" s="14"/>
      <c r="I81" s="13"/>
      <c r="J81" s="16" t="str">
        <f>IF($B81="","",IF($H81&lt;&gt;"","returned",IF(AND($G81&lt;&gt;"",$G81&lt;TODAY()),"overdue","open")))</f>
        <v/>
      </c>
      <c r="K81" s="13"/>
      <c r="L81" s="16" t="str">
        <f>IF(AND($B81&lt;&gt;"",$H81=""),$B81,"")</f>
        <v/>
      </c>
    </row>
    <row r="82" spans="1:12" x14ac:dyDescent="0.25">
      <c r="A82" s="14"/>
      <c r="B82" s="13"/>
      <c r="C82" s="16" t="str">
        <f>IF($B82="","",IFERROR(INDEX('Inventory'!$B$3:$B$502,MATCH($B82,'Inventory'!$A$3:$A$502,0)),"unknown no."))</f>
        <v/>
      </c>
      <c r="D82" s="13"/>
      <c r="E82" s="13"/>
      <c r="F82" s="13"/>
      <c r="G82" s="14"/>
      <c r="H82" s="14"/>
      <c r="I82" s="13"/>
      <c r="J82" s="16" t="str">
        <f>IF($B82="","",IF($H82&lt;&gt;"","returned",IF(AND($G82&lt;&gt;"",$G82&lt;TODAY()),"overdue","open")))</f>
        <v/>
      </c>
      <c r="K82" s="13"/>
      <c r="L82" s="16" t="str">
        <f>IF(AND($B82&lt;&gt;"",$H82=""),$B82,"")</f>
        <v/>
      </c>
    </row>
    <row r="83" spans="1:12" x14ac:dyDescent="0.25">
      <c r="A83" s="14"/>
      <c r="B83" s="13"/>
      <c r="C83" s="16" t="str">
        <f>IF($B83="","",IFERROR(INDEX('Inventory'!$B$3:$B$502,MATCH($B83,'Inventory'!$A$3:$A$502,0)),"unknown no."))</f>
        <v/>
      </c>
      <c r="D83" s="13"/>
      <c r="E83" s="13"/>
      <c r="F83" s="13"/>
      <c r="G83" s="14"/>
      <c r="H83" s="14"/>
      <c r="I83" s="13"/>
      <c r="J83" s="16" t="str">
        <f>IF($B83="","",IF($H83&lt;&gt;"","returned",IF(AND($G83&lt;&gt;"",$G83&lt;TODAY()),"overdue","open")))</f>
        <v/>
      </c>
      <c r="K83" s="13"/>
      <c r="L83" s="16" t="str">
        <f>IF(AND($B83&lt;&gt;"",$H83=""),$B83,"")</f>
        <v/>
      </c>
    </row>
    <row r="84" spans="1:12" x14ac:dyDescent="0.25">
      <c r="A84" s="14"/>
      <c r="B84" s="13"/>
      <c r="C84" s="16" t="str">
        <f>IF($B84="","",IFERROR(INDEX('Inventory'!$B$3:$B$502,MATCH($B84,'Inventory'!$A$3:$A$502,0)),"unknown no."))</f>
        <v/>
      </c>
      <c r="D84" s="13"/>
      <c r="E84" s="13"/>
      <c r="F84" s="13"/>
      <c r="G84" s="14"/>
      <c r="H84" s="14"/>
      <c r="I84" s="13"/>
      <c r="J84" s="16" t="str">
        <f>IF($B84="","",IF($H84&lt;&gt;"","returned",IF(AND($G84&lt;&gt;"",$G84&lt;TODAY()),"overdue","open")))</f>
        <v/>
      </c>
      <c r="K84" s="13"/>
      <c r="L84" s="16" t="str">
        <f>IF(AND($B84&lt;&gt;"",$H84=""),$B84,"")</f>
        <v/>
      </c>
    </row>
    <row r="85" spans="1:12" x14ac:dyDescent="0.25">
      <c r="A85" s="14"/>
      <c r="B85" s="13"/>
      <c r="C85" s="16" t="str">
        <f>IF($B85="","",IFERROR(INDEX('Inventory'!$B$3:$B$502,MATCH($B85,'Inventory'!$A$3:$A$502,0)),"unknown no."))</f>
        <v/>
      </c>
      <c r="D85" s="13"/>
      <c r="E85" s="13"/>
      <c r="F85" s="13"/>
      <c r="G85" s="14"/>
      <c r="H85" s="14"/>
      <c r="I85" s="13"/>
      <c r="J85" s="16" t="str">
        <f>IF($B85="","",IF($H85&lt;&gt;"","returned",IF(AND($G85&lt;&gt;"",$G85&lt;TODAY()),"overdue","open")))</f>
        <v/>
      </c>
      <c r="K85" s="13"/>
      <c r="L85" s="16" t="str">
        <f>IF(AND($B85&lt;&gt;"",$H85=""),$B85,"")</f>
        <v/>
      </c>
    </row>
    <row r="86" spans="1:12" x14ac:dyDescent="0.25">
      <c r="A86" s="14"/>
      <c r="B86" s="13"/>
      <c r="C86" s="16" t="str">
        <f>IF($B86="","",IFERROR(INDEX('Inventory'!$B$3:$B$502,MATCH($B86,'Inventory'!$A$3:$A$502,0)),"unknown no."))</f>
        <v/>
      </c>
      <c r="D86" s="13"/>
      <c r="E86" s="13"/>
      <c r="F86" s="13"/>
      <c r="G86" s="14"/>
      <c r="H86" s="14"/>
      <c r="I86" s="13"/>
      <c r="J86" s="16" t="str">
        <f>IF($B86="","",IF($H86&lt;&gt;"","returned",IF(AND($G86&lt;&gt;"",$G86&lt;TODAY()),"overdue","open")))</f>
        <v/>
      </c>
      <c r="K86" s="13"/>
      <c r="L86" s="16" t="str">
        <f>IF(AND($B86&lt;&gt;"",$H86=""),$B86,"")</f>
        <v/>
      </c>
    </row>
    <row r="87" spans="1:12" x14ac:dyDescent="0.25">
      <c r="A87" s="14"/>
      <c r="B87" s="13"/>
      <c r="C87" s="16" t="str">
        <f>IF($B87="","",IFERROR(INDEX('Inventory'!$B$3:$B$502,MATCH($B87,'Inventory'!$A$3:$A$502,0)),"unknown no."))</f>
        <v/>
      </c>
      <c r="D87" s="13"/>
      <c r="E87" s="13"/>
      <c r="F87" s="13"/>
      <c r="G87" s="14"/>
      <c r="H87" s="14"/>
      <c r="I87" s="13"/>
      <c r="J87" s="16" t="str">
        <f>IF($B87="","",IF($H87&lt;&gt;"","returned",IF(AND($G87&lt;&gt;"",$G87&lt;TODAY()),"overdue","open")))</f>
        <v/>
      </c>
      <c r="K87" s="13"/>
      <c r="L87" s="16" t="str">
        <f>IF(AND($B87&lt;&gt;"",$H87=""),$B87,"")</f>
        <v/>
      </c>
    </row>
    <row r="88" spans="1:12" x14ac:dyDescent="0.25">
      <c r="A88" s="14"/>
      <c r="B88" s="13"/>
      <c r="C88" s="16" t="str">
        <f>IF($B88="","",IFERROR(INDEX('Inventory'!$B$3:$B$502,MATCH($B88,'Inventory'!$A$3:$A$502,0)),"unknown no."))</f>
        <v/>
      </c>
      <c r="D88" s="13"/>
      <c r="E88" s="13"/>
      <c r="F88" s="13"/>
      <c r="G88" s="14"/>
      <c r="H88" s="14"/>
      <c r="I88" s="13"/>
      <c r="J88" s="16" t="str">
        <f>IF($B88="","",IF($H88&lt;&gt;"","returned",IF(AND($G88&lt;&gt;"",$G88&lt;TODAY()),"overdue","open")))</f>
        <v/>
      </c>
      <c r="K88" s="13"/>
      <c r="L88" s="16" t="str">
        <f>IF(AND($B88&lt;&gt;"",$H88=""),$B88,"")</f>
        <v/>
      </c>
    </row>
    <row r="89" spans="1:12" x14ac:dyDescent="0.25">
      <c r="A89" s="14"/>
      <c r="B89" s="13"/>
      <c r="C89" s="16" t="str">
        <f>IF($B89="","",IFERROR(INDEX('Inventory'!$B$3:$B$502,MATCH($B89,'Inventory'!$A$3:$A$502,0)),"unknown no."))</f>
        <v/>
      </c>
      <c r="D89" s="13"/>
      <c r="E89" s="13"/>
      <c r="F89" s="13"/>
      <c r="G89" s="14"/>
      <c r="H89" s="14"/>
      <c r="I89" s="13"/>
      <c r="J89" s="16" t="str">
        <f>IF($B89="","",IF($H89&lt;&gt;"","returned",IF(AND($G89&lt;&gt;"",$G89&lt;TODAY()),"overdue","open")))</f>
        <v/>
      </c>
      <c r="K89" s="13"/>
      <c r="L89" s="16" t="str">
        <f>IF(AND($B89&lt;&gt;"",$H89=""),$B89,"")</f>
        <v/>
      </c>
    </row>
    <row r="90" spans="1:12" x14ac:dyDescent="0.25">
      <c r="A90" s="14"/>
      <c r="B90" s="13"/>
      <c r="C90" s="16" t="str">
        <f>IF($B90="","",IFERROR(INDEX('Inventory'!$B$3:$B$502,MATCH($B90,'Inventory'!$A$3:$A$502,0)),"unknown no."))</f>
        <v/>
      </c>
      <c r="D90" s="13"/>
      <c r="E90" s="13"/>
      <c r="F90" s="13"/>
      <c r="G90" s="14"/>
      <c r="H90" s="14"/>
      <c r="I90" s="13"/>
      <c r="J90" s="16" t="str">
        <f>IF($B90="","",IF($H90&lt;&gt;"","returned",IF(AND($G90&lt;&gt;"",$G90&lt;TODAY()),"overdue","open")))</f>
        <v/>
      </c>
      <c r="K90" s="13"/>
      <c r="L90" s="16" t="str">
        <f>IF(AND($B90&lt;&gt;"",$H90=""),$B90,"")</f>
        <v/>
      </c>
    </row>
    <row r="91" spans="1:12" x14ac:dyDescent="0.25">
      <c r="A91" s="14"/>
      <c r="B91" s="13"/>
      <c r="C91" s="16" t="str">
        <f>IF($B91="","",IFERROR(INDEX('Inventory'!$B$3:$B$502,MATCH($B91,'Inventory'!$A$3:$A$502,0)),"unknown no."))</f>
        <v/>
      </c>
      <c r="D91" s="13"/>
      <c r="E91" s="13"/>
      <c r="F91" s="13"/>
      <c r="G91" s="14"/>
      <c r="H91" s="14"/>
      <c r="I91" s="13"/>
      <c r="J91" s="16" t="str">
        <f>IF($B91="","",IF($H91&lt;&gt;"","returned",IF(AND($G91&lt;&gt;"",$G91&lt;TODAY()),"overdue","open")))</f>
        <v/>
      </c>
      <c r="K91" s="13"/>
      <c r="L91" s="16" t="str">
        <f>IF(AND($B91&lt;&gt;"",$H91=""),$B91,"")</f>
        <v/>
      </c>
    </row>
    <row r="92" spans="1:12" x14ac:dyDescent="0.25">
      <c r="A92" s="14"/>
      <c r="B92" s="13"/>
      <c r="C92" s="16" t="str">
        <f>IF($B92="","",IFERROR(INDEX('Inventory'!$B$3:$B$502,MATCH($B92,'Inventory'!$A$3:$A$502,0)),"unknown no."))</f>
        <v/>
      </c>
      <c r="D92" s="13"/>
      <c r="E92" s="13"/>
      <c r="F92" s="13"/>
      <c r="G92" s="14"/>
      <c r="H92" s="14"/>
      <c r="I92" s="13"/>
      <c r="J92" s="16" t="str">
        <f>IF($B92="","",IF($H92&lt;&gt;"","returned",IF(AND($G92&lt;&gt;"",$G92&lt;TODAY()),"overdue","open")))</f>
        <v/>
      </c>
      <c r="K92" s="13"/>
      <c r="L92" s="16" t="str">
        <f>IF(AND($B92&lt;&gt;"",$H92=""),$B92,"")</f>
        <v/>
      </c>
    </row>
    <row r="93" spans="1:12" x14ac:dyDescent="0.25">
      <c r="A93" s="14"/>
      <c r="B93" s="13"/>
      <c r="C93" s="16" t="str">
        <f>IF($B93="","",IFERROR(INDEX('Inventory'!$B$3:$B$502,MATCH($B93,'Inventory'!$A$3:$A$502,0)),"unknown no."))</f>
        <v/>
      </c>
      <c r="D93" s="13"/>
      <c r="E93" s="13"/>
      <c r="F93" s="13"/>
      <c r="G93" s="14"/>
      <c r="H93" s="14"/>
      <c r="I93" s="13"/>
      <c r="J93" s="16" t="str">
        <f>IF($B93="","",IF($H93&lt;&gt;"","returned",IF(AND($G93&lt;&gt;"",$G93&lt;TODAY()),"overdue","open")))</f>
        <v/>
      </c>
      <c r="K93" s="13"/>
      <c r="L93" s="16" t="str">
        <f>IF(AND($B93&lt;&gt;"",$H93=""),$B93,"")</f>
        <v/>
      </c>
    </row>
    <row r="94" spans="1:12" x14ac:dyDescent="0.25">
      <c r="A94" s="14"/>
      <c r="B94" s="13"/>
      <c r="C94" s="16" t="str">
        <f>IF($B94="","",IFERROR(INDEX('Inventory'!$B$3:$B$502,MATCH($B94,'Inventory'!$A$3:$A$502,0)),"unknown no."))</f>
        <v/>
      </c>
      <c r="D94" s="13"/>
      <c r="E94" s="13"/>
      <c r="F94" s="13"/>
      <c r="G94" s="14"/>
      <c r="H94" s="14"/>
      <c r="I94" s="13"/>
      <c r="J94" s="16" t="str">
        <f>IF($B94="","",IF($H94&lt;&gt;"","returned",IF(AND($G94&lt;&gt;"",$G94&lt;TODAY()),"overdue","open")))</f>
        <v/>
      </c>
      <c r="K94" s="13"/>
      <c r="L94" s="16" t="str">
        <f>IF(AND($B94&lt;&gt;"",$H94=""),$B94,"")</f>
        <v/>
      </c>
    </row>
    <row r="95" spans="1:12" x14ac:dyDescent="0.25">
      <c r="A95" s="14"/>
      <c r="B95" s="13"/>
      <c r="C95" s="16" t="str">
        <f>IF($B95="","",IFERROR(INDEX('Inventory'!$B$3:$B$502,MATCH($B95,'Inventory'!$A$3:$A$502,0)),"unknown no."))</f>
        <v/>
      </c>
      <c r="D95" s="13"/>
      <c r="E95" s="13"/>
      <c r="F95" s="13"/>
      <c r="G95" s="14"/>
      <c r="H95" s="14"/>
      <c r="I95" s="13"/>
      <c r="J95" s="16" t="str">
        <f>IF($B95="","",IF($H95&lt;&gt;"","returned",IF(AND($G95&lt;&gt;"",$G95&lt;TODAY()),"overdue","open")))</f>
        <v/>
      </c>
      <c r="K95" s="13"/>
      <c r="L95" s="16" t="str">
        <f>IF(AND($B95&lt;&gt;"",$H95=""),$B95,"")</f>
        <v/>
      </c>
    </row>
    <row r="96" spans="1:12" x14ac:dyDescent="0.25">
      <c r="A96" s="14"/>
      <c r="B96" s="13"/>
      <c r="C96" s="16" t="str">
        <f>IF($B96="","",IFERROR(INDEX('Inventory'!$B$3:$B$502,MATCH($B96,'Inventory'!$A$3:$A$502,0)),"unknown no."))</f>
        <v/>
      </c>
      <c r="D96" s="13"/>
      <c r="E96" s="13"/>
      <c r="F96" s="13"/>
      <c r="G96" s="14"/>
      <c r="H96" s="14"/>
      <c r="I96" s="13"/>
      <c r="J96" s="16" t="str">
        <f>IF($B96="","",IF($H96&lt;&gt;"","returned",IF(AND($G96&lt;&gt;"",$G96&lt;TODAY()),"overdue","open")))</f>
        <v/>
      </c>
      <c r="K96" s="13"/>
      <c r="L96" s="16" t="str">
        <f>IF(AND($B96&lt;&gt;"",$H96=""),$B96,"")</f>
        <v/>
      </c>
    </row>
    <row r="97" spans="1:12" x14ac:dyDescent="0.25">
      <c r="A97" s="14"/>
      <c r="B97" s="13"/>
      <c r="C97" s="16" t="str">
        <f>IF($B97="","",IFERROR(INDEX('Inventory'!$B$3:$B$502,MATCH($B97,'Inventory'!$A$3:$A$502,0)),"unknown no."))</f>
        <v/>
      </c>
      <c r="D97" s="13"/>
      <c r="E97" s="13"/>
      <c r="F97" s="13"/>
      <c r="G97" s="14"/>
      <c r="H97" s="14"/>
      <c r="I97" s="13"/>
      <c r="J97" s="16" t="str">
        <f>IF($B97="","",IF($H97&lt;&gt;"","returned",IF(AND($G97&lt;&gt;"",$G97&lt;TODAY()),"overdue","open")))</f>
        <v/>
      </c>
      <c r="K97" s="13"/>
      <c r="L97" s="16" t="str">
        <f>IF(AND($B97&lt;&gt;"",$H97=""),$B97,"")</f>
        <v/>
      </c>
    </row>
    <row r="98" spans="1:12" x14ac:dyDescent="0.25">
      <c r="A98" s="14"/>
      <c r="B98" s="13"/>
      <c r="C98" s="16" t="str">
        <f>IF($B98="","",IFERROR(INDEX('Inventory'!$B$3:$B$502,MATCH($B98,'Inventory'!$A$3:$A$502,0)),"unknown no."))</f>
        <v/>
      </c>
      <c r="D98" s="13"/>
      <c r="E98" s="13"/>
      <c r="F98" s="13"/>
      <c r="G98" s="14"/>
      <c r="H98" s="14"/>
      <c r="I98" s="13"/>
      <c r="J98" s="16" t="str">
        <f>IF($B98="","",IF($H98&lt;&gt;"","returned",IF(AND($G98&lt;&gt;"",$G98&lt;TODAY()),"overdue","open")))</f>
        <v/>
      </c>
      <c r="K98" s="13"/>
      <c r="L98" s="16" t="str">
        <f>IF(AND($B98&lt;&gt;"",$H98=""),$B98,"")</f>
        <v/>
      </c>
    </row>
    <row r="99" spans="1:12" x14ac:dyDescent="0.25">
      <c r="A99" s="14"/>
      <c r="B99" s="13"/>
      <c r="C99" s="16" t="str">
        <f>IF($B99="","",IFERROR(INDEX('Inventory'!$B$3:$B$502,MATCH($B99,'Inventory'!$A$3:$A$502,0)),"unknown no."))</f>
        <v/>
      </c>
      <c r="D99" s="13"/>
      <c r="E99" s="13"/>
      <c r="F99" s="13"/>
      <c r="G99" s="14"/>
      <c r="H99" s="14"/>
      <c r="I99" s="13"/>
      <c r="J99" s="16" t="str">
        <f>IF($B99="","",IF($H99&lt;&gt;"","returned",IF(AND($G99&lt;&gt;"",$G99&lt;TODAY()),"overdue","open")))</f>
        <v/>
      </c>
      <c r="K99" s="13"/>
      <c r="L99" s="16" t="str">
        <f>IF(AND($B99&lt;&gt;"",$H99=""),$B99,"")</f>
        <v/>
      </c>
    </row>
    <row r="100" spans="1:12" x14ac:dyDescent="0.25">
      <c r="A100" s="14"/>
      <c r="B100" s="13"/>
      <c r="C100" s="16" t="str">
        <f>IF($B100="","",IFERROR(INDEX('Inventory'!$B$3:$B$502,MATCH($B100,'Inventory'!$A$3:$A$502,0)),"unknown no."))</f>
        <v/>
      </c>
      <c r="D100" s="13"/>
      <c r="E100" s="13"/>
      <c r="F100" s="13"/>
      <c r="G100" s="14"/>
      <c r="H100" s="14"/>
      <c r="I100" s="13"/>
      <c r="J100" s="16" t="str">
        <f>IF($B100="","",IF($H100&lt;&gt;"","returned",IF(AND($G100&lt;&gt;"",$G100&lt;TODAY()),"overdue","open")))</f>
        <v/>
      </c>
      <c r="K100" s="13"/>
      <c r="L100" s="16" t="str">
        <f>IF(AND($B100&lt;&gt;"",$H100=""),$B100,"")</f>
        <v/>
      </c>
    </row>
    <row r="101" spans="1:12" x14ac:dyDescent="0.25">
      <c r="A101" s="14"/>
      <c r="B101" s="13"/>
      <c r="C101" s="16" t="str">
        <f>IF($B101="","",IFERROR(INDEX('Inventory'!$B$3:$B$502,MATCH($B101,'Inventory'!$A$3:$A$502,0)),"unknown no."))</f>
        <v/>
      </c>
      <c r="D101" s="13"/>
      <c r="E101" s="13"/>
      <c r="F101" s="13"/>
      <c r="G101" s="14"/>
      <c r="H101" s="14"/>
      <c r="I101" s="13"/>
      <c r="J101" s="16" t="str">
        <f>IF($B101="","",IF($H101&lt;&gt;"","returned",IF(AND($G101&lt;&gt;"",$G101&lt;TODAY()),"overdue","open")))</f>
        <v/>
      </c>
      <c r="K101" s="13"/>
      <c r="L101" s="16" t="str">
        <f>IF(AND($B101&lt;&gt;"",$H101=""),$B101,"")</f>
        <v/>
      </c>
    </row>
    <row r="102" spans="1:12" x14ac:dyDescent="0.25">
      <c r="A102" s="14"/>
      <c r="B102" s="13"/>
      <c r="C102" s="16" t="str">
        <f>IF($B102="","",IFERROR(INDEX('Inventory'!$B$3:$B$502,MATCH($B102,'Inventory'!$A$3:$A$502,0)),"unknown no."))</f>
        <v/>
      </c>
      <c r="D102" s="13"/>
      <c r="E102" s="13"/>
      <c r="F102" s="13"/>
      <c r="G102" s="14"/>
      <c r="H102" s="14"/>
      <c r="I102" s="13"/>
      <c r="J102" s="16" t="str">
        <f>IF($B102="","",IF($H102&lt;&gt;"","returned",IF(AND($G102&lt;&gt;"",$G102&lt;TODAY()),"overdue","open")))</f>
        <v/>
      </c>
      <c r="K102" s="13"/>
      <c r="L102" s="16" t="str">
        <f>IF(AND($B102&lt;&gt;"",$H102=""),$B102,"")</f>
        <v/>
      </c>
    </row>
    <row r="103" spans="1:12" x14ac:dyDescent="0.25">
      <c r="A103" s="14"/>
      <c r="B103" s="13"/>
      <c r="C103" s="16" t="str">
        <f>IF($B103="","",IFERROR(INDEX('Inventory'!$B$3:$B$502,MATCH($B103,'Inventory'!$A$3:$A$502,0)),"unknown no."))</f>
        <v/>
      </c>
      <c r="D103" s="13"/>
      <c r="E103" s="13"/>
      <c r="F103" s="13"/>
      <c r="G103" s="14"/>
      <c r="H103" s="14"/>
      <c r="I103" s="13"/>
      <c r="J103" s="16" t="str">
        <f>IF($B103="","",IF($H103&lt;&gt;"","returned",IF(AND($G103&lt;&gt;"",$G103&lt;TODAY()),"overdue","open")))</f>
        <v/>
      </c>
      <c r="K103" s="13"/>
      <c r="L103" s="16" t="str">
        <f>IF(AND($B103&lt;&gt;"",$H103=""),$B103,"")</f>
        <v/>
      </c>
    </row>
    <row r="104" spans="1:12" x14ac:dyDescent="0.25">
      <c r="A104" s="14"/>
      <c r="B104" s="13"/>
      <c r="C104" s="16" t="str">
        <f>IF($B104="","",IFERROR(INDEX('Inventory'!$B$3:$B$502,MATCH($B104,'Inventory'!$A$3:$A$502,0)),"unknown no."))</f>
        <v/>
      </c>
      <c r="D104" s="13"/>
      <c r="E104" s="13"/>
      <c r="F104" s="13"/>
      <c r="G104" s="14"/>
      <c r="H104" s="14"/>
      <c r="I104" s="13"/>
      <c r="J104" s="16" t="str">
        <f>IF($B104="","",IF($H104&lt;&gt;"","returned",IF(AND($G104&lt;&gt;"",$G104&lt;TODAY()),"overdue","open")))</f>
        <v/>
      </c>
      <c r="K104" s="13"/>
      <c r="L104" s="16" t="str">
        <f>IF(AND($B104&lt;&gt;"",$H104=""),$B104,"")</f>
        <v/>
      </c>
    </row>
    <row r="105" spans="1:12" x14ac:dyDescent="0.25">
      <c r="A105" s="14"/>
      <c r="B105" s="13"/>
      <c r="C105" s="16" t="str">
        <f>IF($B105="","",IFERROR(INDEX('Inventory'!$B$3:$B$502,MATCH($B105,'Inventory'!$A$3:$A$502,0)),"unknown no."))</f>
        <v/>
      </c>
      <c r="D105" s="13"/>
      <c r="E105" s="13"/>
      <c r="F105" s="13"/>
      <c r="G105" s="14"/>
      <c r="H105" s="14"/>
      <c r="I105" s="13"/>
      <c r="J105" s="16" t="str">
        <f>IF($B105="","",IF($H105&lt;&gt;"","returned",IF(AND($G105&lt;&gt;"",$G105&lt;TODAY()),"overdue","open")))</f>
        <v/>
      </c>
      <c r="K105" s="13"/>
      <c r="L105" s="16" t="str">
        <f>IF(AND($B105&lt;&gt;"",$H105=""),$B105,"")</f>
        <v/>
      </c>
    </row>
    <row r="106" spans="1:12" x14ac:dyDescent="0.25">
      <c r="A106" s="14"/>
      <c r="B106" s="13"/>
      <c r="C106" s="16" t="str">
        <f>IF($B106="","",IFERROR(INDEX('Inventory'!$B$3:$B$502,MATCH($B106,'Inventory'!$A$3:$A$502,0)),"unknown no."))</f>
        <v/>
      </c>
      <c r="D106" s="13"/>
      <c r="E106" s="13"/>
      <c r="F106" s="13"/>
      <c r="G106" s="14"/>
      <c r="H106" s="14"/>
      <c r="I106" s="13"/>
      <c r="J106" s="16" t="str">
        <f>IF($B106="","",IF($H106&lt;&gt;"","returned",IF(AND($G106&lt;&gt;"",$G106&lt;TODAY()),"overdue","open")))</f>
        <v/>
      </c>
      <c r="K106" s="13"/>
      <c r="L106" s="16" t="str">
        <f>IF(AND($B106&lt;&gt;"",$H106=""),$B106,"")</f>
        <v/>
      </c>
    </row>
    <row r="107" spans="1:12" x14ac:dyDescent="0.25">
      <c r="A107" s="14"/>
      <c r="B107" s="13"/>
      <c r="C107" s="16" t="str">
        <f>IF($B107="","",IFERROR(INDEX('Inventory'!$B$3:$B$502,MATCH($B107,'Inventory'!$A$3:$A$502,0)),"unknown no."))</f>
        <v/>
      </c>
      <c r="D107" s="13"/>
      <c r="E107" s="13"/>
      <c r="F107" s="13"/>
      <c r="G107" s="14"/>
      <c r="H107" s="14"/>
      <c r="I107" s="13"/>
      <c r="J107" s="16" t="str">
        <f>IF($B107="","",IF($H107&lt;&gt;"","returned",IF(AND($G107&lt;&gt;"",$G107&lt;TODAY()),"overdue","open")))</f>
        <v/>
      </c>
      <c r="K107" s="13"/>
      <c r="L107" s="16" t="str">
        <f>IF(AND($B107&lt;&gt;"",$H107=""),$B107,"")</f>
        <v/>
      </c>
    </row>
    <row r="108" spans="1:12" x14ac:dyDescent="0.25">
      <c r="A108" s="14"/>
      <c r="B108" s="13"/>
      <c r="C108" s="16" t="str">
        <f>IF($B108="","",IFERROR(INDEX('Inventory'!$B$3:$B$502,MATCH($B108,'Inventory'!$A$3:$A$502,0)),"unknown no."))</f>
        <v/>
      </c>
      <c r="D108" s="13"/>
      <c r="E108" s="13"/>
      <c r="F108" s="13"/>
      <c r="G108" s="14"/>
      <c r="H108" s="14"/>
      <c r="I108" s="13"/>
      <c r="J108" s="16" t="str">
        <f>IF($B108="","",IF($H108&lt;&gt;"","returned",IF(AND($G108&lt;&gt;"",$G108&lt;TODAY()),"overdue","open")))</f>
        <v/>
      </c>
      <c r="K108" s="13"/>
      <c r="L108" s="16" t="str">
        <f>IF(AND($B108&lt;&gt;"",$H108=""),$B108,"")</f>
        <v/>
      </c>
    </row>
    <row r="109" spans="1:12" x14ac:dyDescent="0.25">
      <c r="A109" s="14"/>
      <c r="B109" s="13"/>
      <c r="C109" s="16" t="str">
        <f>IF($B109="","",IFERROR(INDEX('Inventory'!$B$3:$B$502,MATCH($B109,'Inventory'!$A$3:$A$502,0)),"unknown no."))</f>
        <v/>
      </c>
      <c r="D109" s="13"/>
      <c r="E109" s="13"/>
      <c r="F109" s="13"/>
      <c r="G109" s="14"/>
      <c r="H109" s="14"/>
      <c r="I109" s="13"/>
      <c r="J109" s="16" t="str">
        <f>IF($B109="","",IF($H109&lt;&gt;"","returned",IF(AND($G109&lt;&gt;"",$G109&lt;TODAY()),"overdue","open")))</f>
        <v/>
      </c>
      <c r="K109" s="13"/>
      <c r="L109" s="16" t="str">
        <f>IF(AND($B109&lt;&gt;"",$H109=""),$B109,"")</f>
        <v/>
      </c>
    </row>
    <row r="110" spans="1:12" x14ac:dyDescent="0.25">
      <c r="A110" s="14"/>
      <c r="B110" s="13"/>
      <c r="C110" s="16" t="str">
        <f>IF($B110="","",IFERROR(INDEX('Inventory'!$B$3:$B$502,MATCH($B110,'Inventory'!$A$3:$A$502,0)),"unknown no."))</f>
        <v/>
      </c>
      <c r="D110" s="13"/>
      <c r="E110" s="13"/>
      <c r="F110" s="13"/>
      <c r="G110" s="14"/>
      <c r="H110" s="14"/>
      <c r="I110" s="13"/>
      <c r="J110" s="16" t="str">
        <f>IF($B110="","",IF($H110&lt;&gt;"","returned",IF(AND($G110&lt;&gt;"",$G110&lt;TODAY()),"overdue","open")))</f>
        <v/>
      </c>
      <c r="K110" s="13"/>
      <c r="L110" s="16" t="str">
        <f>IF(AND($B110&lt;&gt;"",$H110=""),$B110,"")</f>
        <v/>
      </c>
    </row>
    <row r="111" spans="1:12" x14ac:dyDescent="0.25">
      <c r="A111" s="14"/>
      <c r="B111" s="13"/>
      <c r="C111" s="16" t="str">
        <f>IF($B111="","",IFERROR(INDEX('Inventory'!$B$3:$B$502,MATCH($B111,'Inventory'!$A$3:$A$502,0)),"unknown no."))</f>
        <v/>
      </c>
      <c r="D111" s="13"/>
      <c r="E111" s="13"/>
      <c r="F111" s="13"/>
      <c r="G111" s="14"/>
      <c r="H111" s="14"/>
      <c r="I111" s="13"/>
      <c r="J111" s="16" t="str">
        <f>IF($B111="","",IF($H111&lt;&gt;"","returned",IF(AND($G111&lt;&gt;"",$G111&lt;TODAY()),"overdue","open")))</f>
        <v/>
      </c>
      <c r="K111" s="13"/>
      <c r="L111" s="16" t="str">
        <f>IF(AND($B111&lt;&gt;"",$H111=""),$B111,"")</f>
        <v/>
      </c>
    </row>
    <row r="112" spans="1:12" x14ac:dyDescent="0.25">
      <c r="A112" s="14"/>
      <c r="B112" s="13"/>
      <c r="C112" s="16" t="str">
        <f>IF($B112="","",IFERROR(INDEX('Inventory'!$B$3:$B$502,MATCH($B112,'Inventory'!$A$3:$A$502,0)),"unknown no."))</f>
        <v/>
      </c>
      <c r="D112" s="13"/>
      <c r="E112" s="13"/>
      <c r="F112" s="13"/>
      <c r="G112" s="14"/>
      <c r="H112" s="14"/>
      <c r="I112" s="13"/>
      <c r="J112" s="16" t="str">
        <f>IF($B112="","",IF($H112&lt;&gt;"","returned",IF(AND($G112&lt;&gt;"",$G112&lt;TODAY()),"overdue","open")))</f>
        <v/>
      </c>
      <c r="K112" s="13"/>
      <c r="L112" s="16" t="str">
        <f>IF(AND($B112&lt;&gt;"",$H112=""),$B112,"")</f>
        <v/>
      </c>
    </row>
    <row r="113" spans="1:12" x14ac:dyDescent="0.25">
      <c r="A113" s="14"/>
      <c r="B113" s="13"/>
      <c r="C113" s="16" t="str">
        <f>IF($B113="","",IFERROR(INDEX('Inventory'!$B$3:$B$502,MATCH($B113,'Inventory'!$A$3:$A$502,0)),"unknown no."))</f>
        <v/>
      </c>
      <c r="D113" s="13"/>
      <c r="E113" s="13"/>
      <c r="F113" s="13"/>
      <c r="G113" s="14"/>
      <c r="H113" s="14"/>
      <c r="I113" s="13"/>
      <c r="J113" s="16" t="str">
        <f>IF($B113="","",IF($H113&lt;&gt;"","returned",IF(AND($G113&lt;&gt;"",$G113&lt;TODAY()),"overdue","open")))</f>
        <v/>
      </c>
      <c r="K113" s="13"/>
      <c r="L113" s="16" t="str">
        <f>IF(AND($B113&lt;&gt;"",$H113=""),$B113,"")</f>
        <v/>
      </c>
    </row>
    <row r="114" spans="1:12" x14ac:dyDescent="0.25">
      <c r="A114" s="14"/>
      <c r="B114" s="13"/>
      <c r="C114" s="16" t="str">
        <f>IF($B114="","",IFERROR(INDEX('Inventory'!$B$3:$B$502,MATCH($B114,'Inventory'!$A$3:$A$502,0)),"unknown no."))</f>
        <v/>
      </c>
      <c r="D114" s="13"/>
      <c r="E114" s="13"/>
      <c r="F114" s="13"/>
      <c r="G114" s="14"/>
      <c r="H114" s="14"/>
      <c r="I114" s="13"/>
      <c r="J114" s="16" t="str">
        <f>IF($B114="","",IF($H114&lt;&gt;"","returned",IF(AND($G114&lt;&gt;"",$G114&lt;TODAY()),"overdue","open")))</f>
        <v/>
      </c>
      <c r="K114" s="13"/>
      <c r="L114" s="16" t="str">
        <f>IF(AND($B114&lt;&gt;"",$H114=""),$B114,"")</f>
        <v/>
      </c>
    </row>
    <row r="115" spans="1:12" x14ac:dyDescent="0.25">
      <c r="A115" s="14"/>
      <c r="B115" s="13"/>
      <c r="C115" s="16" t="str">
        <f>IF($B115="","",IFERROR(INDEX('Inventory'!$B$3:$B$502,MATCH($B115,'Inventory'!$A$3:$A$502,0)),"unknown no."))</f>
        <v/>
      </c>
      <c r="D115" s="13"/>
      <c r="E115" s="13"/>
      <c r="F115" s="13"/>
      <c r="G115" s="14"/>
      <c r="H115" s="14"/>
      <c r="I115" s="13"/>
      <c r="J115" s="16" t="str">
        <f>IF($B115="","",IF($H115&lt;&gt;"","returned",IF(AND($G115&lt;&gt;"",$G115&lt;TODAY()),"overdue","open")))</f>
        <v/>
      </c>
      <c r="K115" s="13"/>
      <c r="L115" s="16" t="str">
        <f>IF(AND($B115&lt;&gt;"",$H115=""),$B115,"")</f>
        <v/>
      </c>
    </row>
    <row r="116" spans="1:12" x14ac:dyDescent="0.25">
      <c r="A116" s="14"/>
      <c r="B116" s="13"/>
      <c r="C116" s="16" t="str">
        <f>IF($B116="","",IFERROR(INDEX('Inventory'!$B$3:$B$502,MATCH($B116,'Inventory'!$A$3:$A$502,0)),"unknown no."))</f>
        <v/>
      </c>
      <c r="D116" s="13"/>
      <c r="E116" s="13"/>
      <c r="F116" s="13"/>
      <c r="G116" s="14"/>
      <c r="H116" s="14"/>
      <c r="I116" s="13"/>
      <c r="J116" s="16" t="str">
        <f>IF($B116="","",IF($H116&lt;&gt;"","returned",IF(AND($G116&lt;&gt;"",$G116&lt;TODAY()),"overdue","open")))</f>
        <v/>
      </c>
      <c r="K116" s="13"/>
      <c r="L116" s="16" t="str">
        <f>IF(AND($B116&lt;&gt;"",$H116=""),$B116,"")</f>
        <v/>
      </c>
    </row>
    <row r="117" spans="1:12" x14ac:dyDescent="0.25">
      <c r="A117" s="14"/>
      <c r="B117" s="13"/>
      <c r="C117" s="16" t="str">
        <f>IF($B117="","",IFERROR(INDEX('Inventory'!$B$3:$B$502,MATCH($B117,'Inventory'!$A$3:$A$502,0)),"unknown no."))</f>
        <v/>
      </c>
      <c r="D117" s="13"/>
      <c r="E117" s="13"/>
      <c r="F117" s="13"/>
      <c r="G117" s="14"/>
      <c r="H117" s="14"/>
      <c r="I117" s="13"/>
      <c r="J117" s="16" t="str">
        <f>IF($B117="","",IF($H117&lt;&gt;"","returned",IF(AND($G117&lt;&gt;"",$G117&lt;TODAY()),"overdue","open")))</f>
        <v/>
      </c>
      <c r="K117" s="13"/>
      <c r="L117" s="16" t="str">
        <f>IF(AND($B117&lt;&gt;"",$H117=""),$B117,"")</f>
        <v/>
      </c>
    </row>
    <row r="118" spans="1:12" x14ac:dyDescent="0.25">
      <c r="A118" s="14"/>
      <c r="B118" s="13"/>
      <c r="C118" s="16" t="str">
        <f>IF($B118="","",IFERROR(INDEX('Inventory'!$B$3:$B$502,MATCH($B118,'Inventory'!$A$3:$A$502,0)),"unknown no."))</f>
        <v/>
      </c>
      <c r="D118" s="13"/>
      <c r="E118" s="13"/>
      <c r="F118" s="13"/>
      <c r="G118" s="14"/>
      <c r="H118" s="14"/>
      <c r="I118" s="13"/>
      <c r="J118" s="16" t="str">
        <f>IF($B118="","",IF($H118&lt;&gt;"","returned",IF(AND($G118&lt;&gt;"",$G118&lt;TODAY()),"overdue","open")))</f>
        <v/>
      </c>
      <c r="K118" s="13"/>
      <c r="L118" s="16" t="str">
        <f>IF(AND($B118&lt;&gt;"",$H118=""),$B118,"")</f>
        <v/>
      </c>
    </row>
    <row r="119" spans="1:12" x14ac:dyDescent="0.25">
      <c r="A119" s="14"/>
      <c r="B119" s="13"/>
      <c r="C119" s="16" t="str">
        <f>IF($B119="","",IFERROR(INDEX('Inventory'!$B$3:$B$502,MATCH($B119,'Inventory'!$A$3:$A$502,0)),"unknown no."))</f>
        <v/>
      </c>
      <c r="D119" s="13"/>
      <c r="E119" s="13"/>
      <c r="F119" s="13"/>
      <c r="G119" s="14"/>
      <c r="H119" s="14"/>
      <c r="I119" s="13"/>
      <c r="J119" s="16" t="str">
        <f>IF($B119="","",IF($H119&lt;&gt;"","returned",IF(AND($G119&lt;&gt;"",$G119&lt;TODAY()),"overdue","open")))</f>
        <v/>
      </c>
      <c r="K119" s="13"/>
      <c r="L119" s="16" t="str">
        <f>IF(AND($B119&lt;&gt;"",$H119=""),$B119,"")</f>
        <v/>
      </c>
    </row>
    <row r="120" spans="1:12" x14ac:dyDescent="0.25">
      <c r="A120" s="14"/>
      <c r="B120" s="13"/>
      <c r="C120" s="16" t="str">
        <f>IF($B120="","",IFERROR(INDEX('Inventory'!$B$3:$B$502,MATCH($B120,'Inventory'!$A$3:$A$502,0)),"unknown no."))</f>
        <v/>
      </c>
      <c r="D120" s="13"/>
      <c r="E120" s="13"/>
      <c r="F120" s="13"/>
      <c r="G120" s="14"/>
      <c r="H120" s="14"/>
      <c r="I120" s="13"/>
      <c r="J120" s="16" t="str">
        <f>IF($B120="","",IF($H120&lt;&gt;"","returned",IF(AND($G120&lt;&gt;"",$G120&lt;TODAY()),"overdue","open")))</f>
        <v/>
      </c>
      <c r="K120" s="13"/>
      <c r="L120" s="16" t="str">
        <f>IF(AND($B120&lt;&gt;"",$H120=""),$B120,"")</f>
        <v/>
      </c>
    </row>
    <row r="121" spans="1:12" x14ac:dyDescent="0.25">
      <c r="A121" s="14"/>
      <c r="B121" s="13"/>
      <c r="C121" s="16" t="str">
        <f>IF($B121="","",IFERROR(INDEX('Inventory'!$B$3:$B$502,MATCH($B121,'Inventory'!$A$3:$A$502,0)),"unknown no."))</f>
        <v/>
      </c>
      <c r="D121" s="13"/>
      <c r="E121" s="13"/>
      <c r="F121" s="13"/>
      <c r="G121" s="14"/>
      <c r="H121" s="14"/>
      <c r="I121" s="13"/>
      <c r="J121" s="16" t="str">
        <f>IF($B121="","",IF($H121&lt;&gt;"","returned",IF(AND($G121&lt;&gt;"",$G121&lt;TODAY()),"overdue","open")))</f>
        <v/>
      </c>
      <c r="K121" s="13"/>
      <c r="L121" s="16" t="str">
        <f>IF(AND($B121&lt;&gt;"",$H121=""),$B121,"")</f>
        <v/>
      </c>
    </row>
    <row r="122" spans="1:12" x14ac:dyDescent="0.25">
      <c r="A122" s="14"/>
      <c r="B122" s="13"/>
      <c r="C122" s="16" t="str">
        <f>IF($B122="","",IFERROR(INDEX('Inventory'!$B$3:$B$502,MATCH($B122,'Inventory'!$A$3:$A$502,0)),"unknown no."))</f>
        <v/>
      </c>
      <c r="D122" s="13"/>
      <c r="E122" s="13"/>
      <c r="F122" s="13"/>
      <c r="G122" s="14"/>
      <c r="H122" s="14"/>
      <c r="I122" s="13"/>
      <c r="J122" s="16" t="str">
        <f>IF($B122="","",IF($H122&lt;&gt;"","returned",IF(AND($G122&lt;&gt;"",$G122&lt;TODAY()),"overdue","open")))</f>
        <v/>
      </c>
      <c r="K122" s="13"/>
      <c r="L122" s="16" t="str">
        <f>IF(AND($B122&lt;&gt;"",$H122=""),$B122,"")</f>
        <v/>
      </c>
    </row>
    <row r="123" spans="1:12" x14ac:dyDescent="0.25">
      <c r="A123" s="14"/>
      <c r="B123" s="13"/>
      <c r="C123" s="16" t="str">
        <f>IF($B123="","",IFERROR(INDEX('Inventory'!$B$3:$B$502,MATCH($B123,'Inventory'!$A$3:$A$502,0)),"unknown no."))</f>
        <v/>
      </c>
      <c r="D123" s="13"/>
      <c r="E123" s="13"/>
      <c r="F123" s="13"/>
      <c r="G123" s="14"/>
      <c r="H123" s="14"/>
      <c r="I123" s="13"/>
      <c r="J123" s="16" t="str">
        <f>IF($B123="","",IF($H123&lt;&gt;"","returned",IF(AND($G123&lt;&gt;"",$G123&lt;TODAY()),"overdue","open")))</f>
        <v/>
      </c>
      <c r="K123" s="13"/>
      <c r="L123" s="16" t="str">
        <f>IF(AND($B123&lt;&gt;"",$H123=""),$B123,"")</f>
        <v/>
      </c>
    </row>
    <row r="124" spans="1:12" x14ac:dyDescent="0.25">
      <c r="A124" s="14"/>
      <c r="B124" s="13"/>
      <c r="C124" s="16" t="str">
        <f>IF($B124="","",IFERROR(INDEX('Inventory'!$B$3:$B$502,MATCH($B124,'Inventory'!$A$3:$A$502,0)),"unknown no."))</f>
        <v/>
      </c>
      <c r="D124" s="13"/>
      <c r="E124" s="13"/>
      <c r="F124" s="13"/>
      <c r="G124" s="14"/>
      <c r="H124" s="14"/>
      <c r="I124" s="13"/>
      <c r="J124" s="16" t="str">
        <f>IF($B124="","",IF($H124&lt;&gt;"","returned",IF(AND($G124&lt;&gt;"",$G124&lt;TODAY()),"overdue","open")))</f>
        <v/>
      </c>
      <c r="K124" s="13"/>
      <c r="L124" s="16" t="str">
        <f>IF(AND($B124&lt;&gt;"",$H124=""),$B124,"")</f>
        <v/>
      </c>
    </row>
    <row r="125" spans="1:12" x14ac:dyDescent="0.25">
      <c r="A125" s="14"/>
      <c r="B125" s="13"/>
      <c r="C125" s="16" t="str">
        <f>IF($B125="","",IFERROR(INDEX('Inventory'!$B$3:$B$502,MATCH($B125,'Inventory'!$A$3:$A$502,0)),"unknown no."))</f>
        <v/>
      </c>
      <c r="D125" s="13"/>
      <c r="E125" s="13"/>
      <c r="F125" s="13"/>
      <c r="G125" s="14"/>
      <c r="H125" s="14"/>
      <c r="I125" s="13"/>
      <c r="J125" s="16" t="str">
        <f>IF($B125="","",IF($H125&lt;&gt;"","returned",IF(AND($G125&lt;&gt;"",$G125&lt;TODAY()),"overdue","open")))</f>
        <v/>
      </c>
      <c r="K125" s="13"/>
      <c r="L125" s="16" t="str">
        <f>IF(AND($B125&lt;&gt;"",$H125=""),$B125,"")</f>
        <v/>
      </c>
    </row>
    <row r="126" spans="1:12" x14ac:dyDescent="0.25">
      <c r="A126" s="14"/>
      <c r="B126" s="13"/>
      <c r="C126" s="16" t="str">
        <f>IF($B126="","",IFERROR(INDEX('Inventory'!$B$3:$B$502,MATCH($B126,'Inventory'!$A$3:$A$502,0)),"unknown no."))</f>
        <v/>
      </c>
      <c r="D126" s="13"/>
      <c r="E126" s="13"/>
      <c r="F126" s="13"/>
      <c r="G126" s="14"/>
      <c r="H126" s="14"/>
      <c r="I126" s="13"/>
      <c r="J126" s="16" t="str">
        <f>IF($B126="","",IF($H126&lt;&gt;"","returned",IF(AND($G126&lt;&gt;"",$G126&lt;TODAY()),"overdue","open")))</f>
        <v/>
      </c>
      <c r="K126" s="13"/>
      <c r="L126" s="16" t="str">
        <f>IF(AND($B126&lt;&gt;"",$H126=""),$B126,"")</f>
        <v/>
      </c>
    </row>
    <row r="127" spans="1:12" x14ac:dyDescent="0.25">
      <c r="A127" s="14"/>
      <c r="B127" s="13"/>
      <c r="C127" s="16" t="str">
        <f>IF($B127="","",IFERROR(INDEX('Inventory'!$B$3:$B$502,MATCH($B127,'Inventory'!$A$3:$A$502,0)),"unknown no."))</f>
        <v/>
      </c>
      <c r="D127" s="13"/>
      <c r="E127" s="13"/>
      <c r="F127" s="13"/>
      <c r="G127" s="14"/>
      <c r="H127" s="14"/>
      <c r="I127" s="13"/>
      <c r="J127" s="16" t="str">
        <f>IF($B127="","",IF($H127&lt;&gt;"","returned",IF(AND($G127&lt;&gt;"",$G127&lt;TODAY()),"overdue","open")))</f>
        <v/>
      </c>
      <c r="K127" s="13"/>
      <c r="L127" s="16" t="str">
        <f>IF(AND($B127&lt;&gt;"",$H127=""),$B127,"")</f>
        <v/>
      </c>
    </row>
    <row r="128" spans="1:12" x14ac:dyDescent="0.25">
      <c r="A128" s="14"/>
      <c r="B128" s="13"/>
      <c r="C128" s="16" t="str">
        <f>IF($B128="","",IFERROR(INDEX('Inventory'!$B$3:$B$502,MATCH($B128,'Inventory'!$A$3:$A$502,0)),"unknown no."))</f>
        <v/>
      </c>
      <c r="D128" s="13"/>
      <c r="E128" s="13"/>
      <c r="F128" s="13"/>
      <c r="G128" s="14"/>
      <c r="H128" s="14"/>
      <c r="I128" s="13"/>
      <c r="J128" s="16" t="str">
        <f>IF($B128="","",IF($H128&lt;&gt;"","returned",IF(AND($G128&lt;&gt;"",$G128&lt;TODAY()),"overdue","open")))</f>
        <v/>
      </c>
      <c r="K128" s="13"/>
      <c r="L128" s="16" t="str">
        <f>IF(AND($B128&lt;&gt;"",$H128=""),$B128,"")</f>
        <v/>
      </c>
    </row>
    <row r="129" spans="1:12" x14ac:dyDescent="0.25">
      <c r="A129" s="14"/>
      <c r="B129" s="13"/>
      <c r="C129" s="16" t="str">
        <f>IF($B129="","",IFERROR(INDEX('Inventory'!$B$3:$B$502,MATCH($B129,'Inventory'!$A$3:$A$502,0)),"unknown no."))</f>
        <v/>
      </c>
      <c r="D129" s="13"/>
      <c r="E129" s="13"/>
      <c r="F129" s="13"/>
      <c r="G129" s="14"/>
      <c r="H129" s="14"/>
      <c r="I129" s="13"/>
      <c r="J129" s="16" t="str">
        <f>IF($B129="","",IF($H129&lt;&gt;"","returned",IF(AND($G129&lt;&gt;"",$G129&lt;TODAY()),"overdue","open")))</f>
        <v/>
      </c>
      <c r="K129" s="13"/>
      <c r="L129" s="16" t="str">
        <f>IF(AND($B129&lt;&gt;"",$H129=""),$B129,"")</f>
        <v/>
      </c>
    </row>
    <row r="130" spans="1:12" x14ac:dyDescent="0.25">
      <c r="A130" s="14"/>
      <c r="B130" s="13"/>
      <c r="C130" s="16" t="str">
        <f>IF($B130="","",IFERROR(INDEX('Inventory'!$B$3:$B$502,MATCH($B130,'Inventory'!$A$3:$A$502,0)),"unknown no."))</f>
        <v/>
      </c>
      <c r="D130" s="13"/>
      <c r="E130" s="13"/>
      <c r="F130" s="13"/>
      <c r="G130" s="14"/>
      <c r="H130" s="14"/>
      <c r="I130" s="13"/>
      <c r="J130" s="16" t="str">
        <f>IF($B130="","",IF($H130&lt;&gt;"","returned",IF(AND($G130&lt;&gt;"",$G130&lt;TODAY()),"overdue","open")))</f>
        <v/>
      </c>
      <c r="K130" s="13"/>
      <c r="L130" s="16" t="str">
        <f>IF(AND($B130&lt;&gt;"",$H130=""),$B130,"")</f>
        <v/>
      </c>
    </row>
    <row r="131" spans="1:12" x14ac:dyDescent="0.25">
      <c r="A131" s="14"/>
      <c r="B131" s="13"/>
      <c r="C131" s="16" t="str">
        <f>IF($B131="","",IFERROR(INDEX('Inventory'!$B$3:$B$502,MATCH($B131,'Inventory'!$A$3:$A$502,0)),"unknown no."))</f>
        <v/>
      </c>
      <c r="D131" s="13"/>
      <c r="E131" s="13"/>
      <c r="F131" s="13"/>
      <c r="G131" s="14"/>
      <c r="H131" s="14"/>
      <c r="I131" s="13"/>
      <c r="J131" s="16" t="str">
        <f>IF($B131="","",IF($H131&lt;&gt;"","returned",IF(AND($G131&lt;&gt;"",$G131&lt;TODAY()),"overdue","open")))</f>
        <v/>
      </c>
      <c r="K131" s="13"/>
      <c r="L131" s="16" t="str">
        <f>IF(AND($B131&lt;&gt;"",$H131=""),$B131,"")</f>
        <v/>
      </c>
    </row>
    <row r="132" spans="1:12" x14ac:dyDescent="0.25">
      <c r="A132" s="14"/>
      <c r="B132" s="13"/>
      <c r="C132" s="16" t="str">
        <f>IF($B132="","",IFERROR(INDEX('Inventory'!$B$3:$B$502,MATCH($B132,'Inventory'!$A$3:$A$502,0)),"unknown no."))</f>
        <v/>
      </c>
      <c r="D132" s="13"/>
      <c r="E132" s="13"/>
      <c r="F132" s="13"/>
      <c r="G132" s="14"/>
      <c r="H132" s="14"/>
      <c r="I132" s="13"/>
      <c r="J132" s="16" t="str">
        <f>IF($B132="","",IF($H132&lt;&gt;"","returned",IF(AND($G132&lt;&gt;"",$G132&lt;TODAY()),"overdue","open")))</f>
        <v/>
      </c>
      <c r="K132" s="13"/>
      <c r="L132" s="16" t="str">
        <f>IF(AND($B132&lt;&gt;"",$H132=""),$B132,"")</f>
        <v/>
      </c>
    </row>
    <row r="133" spans="1:12" x14ac:dyDescent="0.25">
      <c r="A133" s="14"/>
      <c r="B133" s="13"/>
      <c r="C133" s="16" t="str">
        <f>IF($B133="","",IFERROR(INDEX('Inventory'!$B$3:$B$502,MATCH($B133,'Inventory'!$A$3:$A$502,0)),"unknown no."))</f>
        <v/>
      </c>
      <c r="D133" s="13"/>
      <c r="E133" s="13"/>
      <c r="F133" s="13"/>
      <c r="G133" s="14"/>
      <c r="H133" s="14"/>
      <c r="I133" s="13"/>
      <c r="J133" s="16" t="str">
        <f>IF($B133="","",IF($H133&lt;&gt;"","returned",IF(AND($G133&lt;&gt;"",$G133&lt;TODAY()),"overdue","open")))</f>
        <v/>
      </c>
      <c r="K133" s="13"/>
      <c r="L133" s="16" t="str">
        <f>IF(AND($B133&lt;&gt;"",$H133=""),$B133,"")</f>
        <v/>
      </c>
    </row>
    <row r="134" spans="1:12" x14ac:dyDescent="0.25">
      <c r="A134" s="14"/>
      <c r="B134" s="13"/>
      <c r="C134" s="16" t="str">
        <f>IF($B134="","",IFERROR(INDEX('Inventory'!$B$3:$B$502,MATCH($B134,'Inventory'!$A$3:$A$502,0)),"unknown no."))</f>
        <v/>
      </c>
      <c r="D134" s="13"/>
      <c r="E134" s="13"/>
      <c r="F134" s="13"/>
      <c r="G134" s="14"/>
      <c r="H134" s="14"/>
      <c r="I134" s="13"/>
      <c r="J134" s="16" t="str">
        <f>IF($B134="","",IF($H134&lt;&gt;"","returned",IF(AND($G134&lt;&gt;"",$G134&lt;TODAY()),"overdue","open")))</f>
        <v/>
      </c>
      <c r="K134" s="13"/>
      <c r="L134" s="16" t="str">
        <f>IF(AND($B134&lt;&gt;"",$H134=""),$B134,"")</f>
        <v/>
      </c>
    </row>
    <row r="135" spans="1:12" x14ac:dyDescent="0.25">
      <c r="A135" s="14"/>
      <c r="B135" s="13"/>
      <c r="C135" s="16" t="str">
        <f>IF($B135="","",IFERROR(INDEX('Inventory'!$B$3:$B$502,MATCH($B135,'Inventory'!$A$3:$A$502,0)),"unknown no."))</f>
        <v/>
      </c>
      <c r="D135" s="13"/>
      <c r="E135" s="13"/>
      <c r="F135" s="13"/>
      <c r="G135" s="14"/>
      <c r="H135" s="14"/>
      <c r="I135" s="13"/>
      <c r="J135" s="16" t="str">
        <f>IF($B135="","",IF($H135&lt;&gt;"","returned",IF(AND($G135&lt;&gt;"",$G135&lt;TODAY()),"overdue","open")))</f>
        <v/>
      </c>
      <c r="K135" s="13"/>
      <c r="L135" s="16" t="str">
        <f>IF(AND($B135&lt;&gt;"",$H135=""),$B135,"")</f>
        <v/>
      </c>
    </row>
    <row r="136" spans="1:12" x14ac:dyDescent="0.25">
      <c r="A136" s="14"/>
      <c r="B136" s="13"/>
      <c r="C136" s="16" t="str">
        <f>IF($B136="","",IFERROR(INDEX('Inventory'!$B$3:$B$502,MATCH($B136,'Inventory'!$A$3:$A$502,0)),"unknown no."))</f>
        <v/>
      </c>
      <c r="D136" s="13"/>
      <c r="E136" s="13"/>
      <c r="F136" s="13"/>
      <c r="G136" s="14"/>
      <c r="H136" s="14"/>
      <c r="I136" s="13"/>
      <c r="J136" s="16" t="str">
        <f>IF($B136="","",IF($H136&lt;&gt;"","returned",IF(AND($G136&lt;&gt;"",$G136&lt;TODAY()),"overdue","open")))</f>
        <v/>
      </c>
      <c r="K136" s="13"/>
      <c r="L136" s="16" t="str">
        <f>IF(AND($B136&lt;&gt;"",$H136=""),$B136,"")</f>
        <v/>
      </c>
    </row>
    <row r="137" spans="1:12" x14ac:dyDescent="0.25">
      <c r="A137" s="14"/>
      <c r="B137" s="13"/>
      <c r="C137" s="16" t="str">
        <f>IF($B137="","",IFERROR(INDEX('Inventory'!$B$3:$B$502,MATCH($B137,'Inventory'!$A$3:$A$502,0)),"unknown no."))</f>
        <v/>
      </c>
      <c r="D137" s="13"/>
      <c r="E137" s="13"/>
      <c r="F137" s="13"/>
      <c r="G137" s="14"/>
      <c r="H137" s="14"/>
      <c r="I137" s="13"/>
      <c r="J137" s="16" t="str">
        <f>IF($B137="","",IF($H137&lt;&gt;"","returned",IF(AND($G137&lt;&gt;"",$G137&lt;TODAY()),"overdue","open")))</f>
        <v/>
      </c>
      <c r="K137" s="13"/>
      <c r="L137" s="16" t="str">
        <f>IF(AND($B137&lt;&gt;"",$H137=""),$B137,"")</f>
        <v/>
      </c>
    </row>
    <row r="138" spans="1:12" x14ac:dyDescent="0.25">
      <c r="A138" s="14"/>
      <c r="B138" s="13"/>
      <c r="C138" s="16" t="str">
        <f>IF($B138="","",IFERROR(INDEX('Inventory'!$B$3:$B$502,MATCH($B138,'Inventory'!$A$3:$A$502,0)),"unknown no."))</f>
        <v/>
      </c>
      <c r="D138" s="13"/>
      <c r="E138" s="13"/>
      <c r="F138" s="13"/>
      <c r="G138" s="14"/>
      <c r="H138" s="14"/>
      <c r="I138" s="13"/>
      <c r="J138" s="16" t="str">
        <f>IF($B138="","",IF($H138&lt;&gt;"","returned",IF(AND($G138&lt;&gt;"",$G138&lt;TODAY()),"overdue","open")))</f>
        <v/>
      </c>
      <c r="K138" s="13"/>
      <c r="L138" s="16" t="str">
        <f>IF(AND($B138&lt;&gt;"",$H138=""),$B138,"")</f>
        <v/>
      </c>
    </row>
    <row r="139" spans="1:12" x14ac:dyDescent="0.25">
      <c r="A139" s="14"/>
      <c r="B139" s="13"/>
      <c r="C139" s="16" t="str">
        <f>IF($B139="","",IFERROR(INDEX('Inventory'!$B$3:$B$502,MATCH($B139,'Inventory'!$A$3:$A$502,0)),"unknown no."))</f>
        <v/>
      </c>
      <c r="D139" s="13"/>
      <c r="E139" s="13"/>
      <c r="F139" s="13"/>
      <c r="G139" s="14"/>
      <c r="H139" s="14"/>
      <c r="I139" s="13"/>
      <c r="J139" s="16" t="str">
        <f>IF($B139="","",IF($H139&lt;&gt;"","returned",IF(AND($G139&lt;&gt;"",$G139&lt;TODAY()),"overdue","open")))</f>
        <v/>
      </c>
      <c r="K139" s="13"/>
      <c r="L139" s="16" t="str">
        <f>IF(AND($B139&lt;&gt;"",$H139=""),$B139,"")</f>
        <v/>
      </c>
    </row>
    <row r="140" spans="1:12" x14ac:dyDescent="0.25">
      <c r="A140" s="14"/>
      <c r="B140" s="13"/>
      <c r="C140" s="16" t="str">
        <f>IF($B140="","",IFERROR(INDEX('Inventory'!$B$3:$B$502,MATCH($B140,'Inventory'!$A$3:$A$502,0)),"unknown no."))</f>
        <v/>
      </c>
      <c r="D140" s="13"/>
      <c r="E140" s="13"/>
      <c r="F140" s="13"/>
      <c r="G140" s="14"/>
      <c r="H140" s="14"/>
      <c r="I140" s="13"/>
      <c r="J140" s="16" t="str">
        <f>IF($B140="","",IF($H140&lt;&gt;"","returned",IF(AND($G140&lt;&gt;"",$G140&lt;TODAY()),"overdue","open")))</f>
        <v/>
      </c>
      <c r="K140" s="13"/>
      <c r="L140" s="16" t="str">
        <f>IF(AND($B140&lt;&gt;"",$H140=""),$B140,"")</f>
        <v/>
      </c>
    </row>
    <row r="141" spans="1:12" x14ac:dyDescent="0.25">
      <c r="A141" s="14"/>
      <c r="B141" s="13"/>
      <c r="C141" s="16" t="str">
        <f>IF($B141="","",IFERROR(INDEX('Inventory'!$B$3:$B$502,MATCH($B141,'Inventory'!$A$3:$A$502,0)),"unknown no."))</f>
        <v/>
      </c>
      <c r="D141" s="13"/>
      <c r="E141" s="13"/>
      <c r="F141" s="13"/>
      <c r="G141" s="14"/>
      <c r="H141" s="14"/>
      <c r="I141" s="13"/>
      <c r="J141" s="16" t="str">
        <f>IF($B141="","",IF($H141&lt;&gt;"","returned",IF(AND($G141&lt;&gt;"",$G141&lt;TODAY()),"overdue","open")))</f>
        <v/>
      </c>
      <c r="K141" s="13"/>
      <c r="L141" s="16" t="str">
        <f>IF(AND($B141&lt;&gt;"",$H141=""),$B141,"")</f>
        <v/>
      </c>
    </row>
    <row r="142" spans="1:12" x14ac:dyDescent="0.25">
      <c r="A142" s="14"/>
      <c r="B142" s="13"/>
      <c r="C142" s="16" t="str">
        <f>IF($B142="","",IFERROR(INDEX('Inventory'!$B$3:$B$502,MATCH($B142,'Inventory'!$A$3:$A$502,0)),"unknown no."))</f>
        <v/>
      </c>
      <c r="D142" s="13"/>
      <c r="E142" s="13"/>
      <c r="F142" s="13"/>
      <c r="G142" s="14"/>
      <c r="H142" s="14"/>
      <c r="I142" s="13"/>
      <c r="J142" s="16" t="str">
        <f>IF($B142="","",IF($H142&lt;&gt;"","returned",IF(AND($G142&lt;&gt;"",$G142&lt;TODAY()),"overdue","open")))</f>
        <v/>
      </c>
      <c r="K142" s="13"/>
      <c r="L142" s="16" t="str">
        <f>IF(AND($B142&lt;&gt;"",$H142=""),$B142,"")</f>
        <v/>
      </c>
    </row>
    <row r="143" spans="1:12" x14ac:dyDescent="0.25">
      <c r="A143" s="14"/>
      <c r="B143" s="13"/>
      <c r="C143" s="16" t="str">
        <f>IF($B143="","",IFERROR(INDEX('Inventory'!$B$3:$B$502,MATCH($B143,'Inventory'!$A$3:$A$502,0)),"unknown no."))</f>
        <v/>
      </c>
      <c r="D143" s="13"/>
      <c r="E143" s="13"/>
      <c r="F143" s="13"/>
      <c r="G143" s="14"/>
      <c r="H143" s="14"/>
      <c r="I143" s="13"/>
      <c r="J143" s="16" t="str">
        <f>IF($B143="","",IF($H143&lt;&gt;"","returned",IF(AND($G143&lt;&gt;"",$G143&lt;TODAY()),"overdue","open")))</f>
        <v/>
      </c>
      <c r="K143" s="13"/>
      <c r="L143" s="16" t="str">
        <f>IF(AND($B143&lt;&gt;"",$H143=""),$B143,"")</f>
        <v/>
      </c>
    </row>
    <row r="144" spans="1:12" x14ac:dyDescent="0.25">
      <c r="A144" s="14"/>
      <c r="B144" s="13"/>
      <c r="C144" s="16" t="str">
        <f>IF($B144="","",IFERROR(INDEX('Inventory'!$B$3:$B$502,MATCH($B144,'Inventory'!$A$3:$A$502,0)),"unknown no."))</f>
        <v/>
      </c>
      <c r="D144" s="13"/>
      <c r="E144" s="13"/>
      <c r="F144" s="13"/>
      <c r="G144" s="14"/>
      <c r="H144" s="14"/>
      <c r="I144" s="13"/>
      <c r="J144" s="16" t="str">
        <f>IF($B144="","",IF($H144&lt;&gt;"","returned",IF(AND($G144&lt;&gt;"",$G144&lt;TODAY()),"overdue","open")))</f>
        <v/>
      </c>
      <c r="K144" s="13"/>
      <c r="L144" s="16" t="str">
        <f>IF(AND($B144&lt;&gt;"",$H144=""),$B144,"")</f>
        <v/>
      </c>
    </row>
    <row r="145" spans="1:12" x14ac:dyDescent="0.25">
      <c r="A145" s="14"/>
      <c r="B145" s="13"/>
      <c r="C145" s="16" t="str">
        <f>IF($B145="","",IFERROR(INDEX('Inventory'!$B$3:$B$502,MATCH($B145,'Inventory'!$A$3:$A$502,0)),"unknown no."))</f>
        <v/>
      </c>
      <c r="D145" s="13"/>
      <c r="E145" s="13"/>
      <c r="F145" s="13"/>
      <c r="G145" s="14"/>
      <c r="H145" s="14"/>
      <c r="I145" s="13"/>
      <c r="J145" s="16" t="str">
        <f>IF($B145="","",IF($H145&lt;&gt;"","returned",IF(AND($G145&lt;&gt;"",$G145&lt;TODAY()),"overdue","open")))</f>
        <v/>
      </c>
      <c r="K145" s="13"/>
      <c r="L145" s="16" t="str">
        <f>IF(AND($B145&lt;&gt;"",$H145=""),$B145,"")</f>
        <v/>
      </c>
    </row>
    <row r="146" spans="1:12" x14ac:dyDescent="0.25">
      <c r="A146" s="14"/>
      <c r="B146" s="13"/>
      <c r="C146" s="16" t="str">
        <f>IF($B146="","",IFERROR(INDEX('Inventory'!$B$3:$B$502,MATCH($B146,'Inventory'!$A$3:$A$502,0)),"unknown no."))</f>
        <v/>
      </c>
      <c r="D146" s="13"/>
      <c r="E146" s="13"/>
      <c r="F146" s="13"/>
      <c r="G146" s="14"/>
      <c r="H146" s="14"/>
      <c r="I146" s="13"/>
      <c r="J146" s="16" t="str">
        <f>IF($B146="","",IF($H146&lt;&gt;"","returned",IF(AND($G146&lt;&gt;"",$G146&lt;TODAY()),"overdue","open")))</f>
        <v/>
      </c>
      <c r="K146" s="13"/>
      <c r="L146" s="16" t="str">
        <f>IF(AND($B146&lt;&gt;"",$H146=""),$B146,"")</f>
        <v/>
      </c>
    </row>
    <row r="147" spans="1:12" x14ac:dyDescent="0.25">
      <c r="A147" s="14"/>
      <c r="B147" s="13"/>
      <c r="C147" s="16" t="str">
        <f>IF($B147="","",IFERROR(INDEX('Inventory'!$B$3:$B$502,MATCH($B147,'Inventory'!$A$3:$A$502,0)),"unknown no."))</f>
        <v/>
      </c>
      <c r="D147" s="13"/>
      <c r="E147" s="13"/>
      <c r="F147" s="13"/>
      <c r="G147" s="14"/>
      <c r="H147" s="14"/>
      <c r="I147" s="13"/>
      <c r="J147" s="16" t="str">
        <f>IF($B147="","",IF($H147&lt;&gt;"","returned",IF(AND($G147&lt;&gt;"",$G147&lt;TODAY()),"overdue","open")))</f>
        <v/>
      </c>
      <c r="K147" s="13"/>
      <c r="L147" s="16" t="str">
        <f>IF(AND($B147&lt;&gt;"",$H147=""),$B147,"")</f>
        <v/>
      </c>
    </row>
    <row r="148" spans="1:12" x14ac:dyDescent="0.25">
      <c r="A148" s="14"/>
      <c r="B148" s="13"/>
      <c r="C148" s="16" t="str">
        <f>IF($B148="","",IFERROR(INDEX('Inventory'!$B$3:$B$502,MATCH($B148,'Inventory'!$A$3:$A$502,0)),"unknown no."))</f>
        <v/>
      </c>
      <c r="D148" s="13"/>
      <c r="E148" s="13"/>
      <c r="F148" s="13"/>
      <c r="G148" s="14"/>
      <c r="H148" s="14"/>
      <c r="I148" s="13"/>
      <c r="J148" s="16" t="str">
        <f>IF($B148="","",IF($H148&lt;&gt;"","returned",IF(AND($G148&lt;&gt;"",$G148&lt;TODAY()),"overdue","open")))</f>
        <v/>
      </c>
      <c r="K148" s="13"/>
      <c r="L148" s="16" t="str">
        <f>IF(AND($B148&lt;&gt;"",$H148=""),$B148,"")</f>
        <v/>
      </c>
    </row>
    <row r="149" spans="1:12" x14ac:dyDescent="0.25">
      <c r="A149" s="14"/>
      <c r="B149" s="13"/>
      <c r="C149" s="16" t="str">
        <f>IF($B149="","",IFERROR(INDEX('Inventory'!$B$3:$B$502,MATCH($B149,'Inventory'!$A$3:$A$502,0)),"unknown no."))</f>
        <v/>
      </c>
      <c r="D149" s="13"/>
      <c r="E149" s="13"/>
      <c r="F149" s="13"/>
      <c r="G149" s="14"/>
      <c r="H149" s="14"/>
      <c r="I149" s="13"/>
      <c r="J149" s="16" t="str">
        <f>IF($B149="","",IF($H149&lt;&gt;"","returned",IF(AND($G149&lt;&gt;"",$G149&lt;TODAY()),"overdue","open")))</f>
        <v/>
      </c>
      <c r="K149" s="13"/>
      <c r="L149" s="16" t="str">
        <f>IF(AND($B149&lt;&gt;"",$H149=""),$B149,"")</f>
        <v/>
      </c>
    </row>
    <row r="150" spans="1:12" x14ac:dyDescent="0.25">
      <c r="A150" s="14"/>
      <c r="B150" s="13"/>
      <c r="C150" s="16" t="str">
        <f>IF($B150="","",IFERROR(INDEX('Inventory'!$B$3:$B$502,MATCH($B150,'Inventory'!$A$3:$A$502,0)),"unknown no."))</f>
        <v/>
      </c>
      <c r="D150" s="13"/>
      <c r="E150" s="13"/>
      <c r="F150" s="13"/>
      <c r="G150" s="14"/>
      <c r="H150" s="14"/>
      <c r="I150" s="13"/>
      <c r="J150" s="16" t="str">
        <f>IF($B150="","",IF($H150&lt;&gt;"","returned",IF(AND($G150&lt;&gt;"",$G150&lt;TODAY()),"overdue","open")))</f>
        <v/>
      </c>
      <c r="K150" s="13"/>
      <c r="L150" s="16" t="str">
        <f>IF(AND($B150&lt;&gt;"",$H150=""),$B150,"")</f>
        <v/>
      </c>
    </row>
    <row r="151" spans="1:12" x14ac:dyDescent="0.25">
      <c r="A151" s="14"/>
      <c r="B151" s="13"/>
      <c r="C151" s="16" t="str">
        <f>IF($B151="","",IFERROR(INDEX('Inventory'!$B$3:$B$502,MATCH($B151,'Inventory'!$A$3:$A$502,0)),"unknown no."))</f>
        <v/>
      </c>
      <c r="D151" s="13"/>
      <c r="E151" s="13"/>
      <c r="F151" s="13"/>
      <c r="G151" s="14"/>
      <c r="H151" s="14"/>
      <c r="I151" s="13"/>
      <c r="J151" s="16" t="str">
        <f>IF($B151="","",IF($H151&lt;&gt;"","returned",IF(AND($G151&lt;&gt;"",$G151&lt;TODAY()),"overdue","open")))</f>
        <v/>
      </c>
      <c r="K151" s="13"/>
      <c r="L151" s="16" t="str">
        <f>IF(AND($B151&lt;&gt;"",$H151=""),$B151,"")</f>
        <v/>
      </c>
    </row>
    <row r="152" spans="1:12" x14ac:dyDescent="0.25">
      <c r="A152" s="14"/>
      <c r="B152" s="13"/>
      <c r="C152" s="16" t="str">
        <f>IF($B152="","",IFERROR(INDEX('Inventory'!$B$3:$B$502,MATCH($B152,'Inventory'!$A$3:$A$502,0)),"unknown no."))</f>
        <v/>
      </c>
      <c r="D152" s="13"/>
      <c r="E152" s="13"/>
      <c r="F152" s="13"/>
      <c r="G152" s="14"/>
      <c r="H152" s="14"/>
      <c r="I152" s="13"/>
      <c r="J152" s="16" t="str">
        <f>IF($B152="","",IF($H152&lt;&gt;"","returned",IF(AND($G152&lt;&gt;"",$G152&lt;TODAY()),"overdue","open")))</f>
        <v/>
      </c>
      <c r="K152" s="13"/>
      <c r="L152" s="16" t="str">
        <f>IF(AND($B152&lt;&gt;"",$H152=""),$B152,"")</f>
        <v/>
      </c>
    </row>
    <row r="153" spans="1:12" x14ac:dyDescent="0.25">
      <c r="A153" s="14"/>
      <c r="B153" s="13"/>
      <c r="C153" s="16" t="str">
        <f>IF($B153="","",IFERROR(INDEX('Inventory'!$B$3:$B$502,MATCH($B153,'Inventory'!$A$3:$A$502,0)),"unknown no."))</f>
        <v/>
      </c>
      <c r="D153" s="13"/>
      <c r="E153" s="13"/>
      <c r="F153" s="13"/>
      <c r="G153" s="14"/>
      <c r="H153" s="14"/>
      <c r="I153" s="13"/>
      <c r="J153" s="16" t="str">
        <f>IF($B153="","",IF($H153&lt;&gt;"","returned",IF(AND($G153&lt;&gt;"",$G153&lt;TODAY()),"overdue","open")))</f>
        <v/>
      </c>
      <c r="K153" s="13"/>
      <c r="L153" s="16" t="str">
        <f>IF(AND($B153&lt;&gt;"",$H153=""),$B153,"")</f>
        <v/>
      </c>
    </row>
    <row r="154" spans="1:12" x14ac:dyDescent="0.25">
      <c r="A154" s="14"/>
      <c r="B154" s="13"/>
      <c r="C154" s="16" t="str">
        <f>IF($B154="","",IFERROR(INDEX('Inventory'!$B$3:$B$502,MATCH($B154,'Inventory'!$A$3:$A$502,0)),"unknown no."))</f>
        <v/>
      </c>
      <c r="D154" s="13"/>
      <c r="E154" s="13"/>
      <c r="F154" s="13"/>
      <c r="G154" s="14"/>
      <c r="H154" s="14"/>
      <c r="I154" s="13"/>
      <c r="J154" s="16" t="str">
        <f>IF($B154="","",IF($H154&lt;&gt;"","returned",IF(AND($G154&lt;&gt;"",$G154&lt;TODAY()),"overdue","open")))</f>
        <v/>
      </c>
      <c r="K154" s="13"/>
      <c r="L154" s="16" t="str">
        <f>IF(AND($B154&lt;&gt;"",$H154=""),$B154,"")</f>
        <v/>
      </c>
    </row>
    <row r="155" spans="1:12" x14ac:dyDescent="0.25">
      <c r="A155" s="14"/>
      <c r="B155" s="13"/>
      <c r="C155" s="16" t="str">
        <f>IF($B155="","",IFERROR(INDEX('Inventory'!$B$3:$B$502,MATCH($B155,'Inventory'!$A$3:$A$502,0)),"unknown no."))</f>
        <v/>
      </c>
      <c r="D155" s="13"/>
      <c r="E155" s="13"/>
      <c r="F155" s="13"/>
      <c r="G155" s="14"/>
      <c r="H155" s="14"/>
      <c r="I155" s="13"/>
      <c r="J155" s="16" t="str">
        <f>IF($B155="","",IF($H155&lt;&gt;"","returned",IF(AND($G155&lt;&gt;"",$G155&lt;TODAY()),"overdue","open")))</f>
        <v/>
      </c>
      <c r="K155" s="13"/>
      <c r="L155" s="16" t="str">
        <f>IF(AND($B155&lt;&gt;"",$H155=""),$B155,"")</f>
        <v/>
      </c>
    </row>
    <row r="156" spans="1:12" x14ac:dyDescent="0.25">
      <c r="A156" s="14"/>
      <c r="B156" s="13"/>
      <c r="C156" s="16" t="str">
        <f>IF($B156="","",IFERROR(INDEX('Inventory'!$B$3:$B$502,MATCH($B156,'Inventory'!$A$3:$A$502,0)),"unknown no."))</f>
        <v/>
      </c>
      <c r="D156" s="13"/>
      <c r="E156" s="13"/>
      <c r="F156" s="13"/>
      <c r="G156" s="14"/>
      <c r="H156" s="14"/>
      <c r="I156" s="13"/>
      <c r="J156" s="16" t="str">
        <f>IF($B156="","",IF($H156&lt;&gt;"","returned",IF(AND($G156&lt;&gt;"",$G156&lt;TODAY()),"overdue","open")))</f>
        <v/>
      </c>
      <c r="K156" s="13"/>
      <c r="L156" s="16" t="str">
        <f>IF(AND($B156&lt;&gt;"",$H156=""),$B156,"")</f>
        <v/>
      </c>
    </row>
    <row r="157" spans="1:12" x14ac:dyDescent="0.25">
      <c r="A157" s="14"/>
      <c r="B157" s="13"/>
      <c r="C157" s="16" t="str">
        <f>IF($B157="","",IFERROR(INDEX('Inventory'!$B$3:$B$502,MATCH($B157,'Inventory'!$A$3:$A$502,0)),"unknown no."))</f>
        <v/>
      </c>
      <c r="D157" s="13"/>
      <c r="E157" s="13"/>
      <c r="F157" s="13"/>
      <c r="G157" s="14"/>
      <c r="H157" s="14"/>
      <c r="I157" s="13"/>
      <c r="J157" s="16" t="str">
        <f>IF($B157="","",IF($H157&lt;&gt;"","returned",IF(AND($G157&lt;&gt;"",$G157&lt;TODAY()),"overdue","open")))</f>
        <v/>
      </c>
      <c r="K157" s="13"/>
      <c r="L157" s="16" t="str">
        <f>IF(AND($B157&lt;&gt;"",$H157=""),$B157,"")</f>
        <v/>
      </c>
    </row>
    <row r="158" spans="1:12" x14ac:dyDescent="0.25">
      <c r="A158" s="14"/>
      <c r="B158" s="13"/>
      <c r="C158" s="16" t="str">
        <f>IF($B158="","",IFERROR(INDEX('Inventory'!$B$3:$B$502,MATCH($B158,'Inventory'!$A$3:$A$502,0)),"unknown no."))</f>
        <v/>
      </c>
      <c r="D158" s="13"/>
      <c r="E158" s="13"/>
      <c r="F158" s="13"/>
      <c r="G158" s="14"/>
      <c r="H158" s="14"/>
      <c r="I158" s="13"/>
      <c r="J158" s="16" t="str">
        <f>IF($B158="","",IF($H158&lt;&gt;"","returned",IF(AND($G158&lt;&gt;"",$G158&lt;TODAY()),"overdue","open")))</f>
        <v/>
      </c>
      <c r="K158" s="13"/>
      <c r="L158" s="16" t="str">
        <f>IF(AND($B158&lt;&gt;"",$H158=""),$B158,"")</f>
        <v/>
      </c>
    </row>
    <row r="159" spans="1:12" x14ac:dyDescent="0.25">
      <c r="A159" s="14"/>
      <c r="B159" s="13"/>
      <c r="C159" s="16" t="str">
        <f>IF($B159="","",IFERROR(INDEX('Inventory'!$B$3:$B$502,MATCH($B159,'Inventory'!$A$3:$A$502,0)),"unknown no."))</f>
        <v/>
      </c>
      <c r="D159" s="13"/>
      <c r="E159" s="13"/>
      <c r="F159" s="13"/>
      <c r="G159" s="14"/>
      <c r="H159" s="14"/>
      <c r="I159" s="13"/>
      <c r="J159" s="16" t="str">
        <f>IF($B159="","",IF($H159&lt;&gt;"","returned",IF(AND($G159&lt;&gt;"",$G159&lt;TODAY()),"overdue","open")))</f>
        <v/>
      </c>
      <c r="K159" s="13"/>
      <c r="L159" s="16" t="str">
        <f>IF(AND($B159&lt;&gt;"",$H159=""),$B159,"")</f>
        <v/>
      </c>
    </row>
    <row r="160" spans="1:12" x14ac:dyDescent="0.25">
      <c r="A160" s="14"/>
      <c r="B160" s="13"/>
      <c r="C160" s="16" t="str">
        <f>IF($B160="","",IFERROR(INDEX('Inventory'!$B$3:$B$502,MATCH($B160,'Inventory'!$A$3:$A$502,0)),"unknown no."))</f>
        <v/>
      </c>
      <c r="D160" s="13"/>
      <c r="E160" s="13"/>
      <c r="F160" s="13"/>
      <c r="G160" s="14"/>
      <c r="H160" s="14"/>
      <c r="I160" s="13"/>
      <c r="J160" s="16" t="str">
        <f>IF($B160="","",IF($H160&lt;&gt;"","returned",IF(AND($G160&lt;&gt;"",$G160&lt;TODAY()),"overdue","open")))</f>
        <v/>
      </c>
      <c r="K160" s="13"/>
      <c r="L160" s="16" t="str">
        <f>IF(AND($B160&lt;&gt;"",$H160=""),$B160,"")</f>
        <v/>
      </c>
    </row>
    <row r="161" spans="1:12" x14ac:dyDescent="0.25">
      <c r="A161" s="14"/>
      <c r="B161" s="13"/>
      <c r="C161" s="16" t="str">
        <f>IF($B161="","",IFERROR(INDEX('Inventory'!$B$3:$B$502,MATCH($B161,'Inventory'!$A$3:$A$502,0)),"unknown no."))</f>
        <v/>
      </c>
      <c r="D161" s="13"/>
      <c r="E161" s="13"/>
      <c r="F161" s="13"/>
      <c r="G161" s="14"/>
      <c r="H161" s="14"/>
      <c r="I161" s="13"/>
      <c r="J161" s="16" t="str">
        <f>IF($B161="","",IF($H161&lt;&gt;"","returned",IF(AND($G161&lt;&gt;"",$G161&lt;TODAY()),"overdue","open")))</f>
        <v/>
      </c>
      <c r="K161" s="13"/>
      <c r="L161" s="16" t="str">
        <f>IF(AND($B161&lt;&gt;"",$H161=""),$B161,"")</f>
        <v/>
      </c>
    </row>
    <row r="162" spans="1:12" x14ac:dyDescent="0.25">
      <c r="A162" s="14"/>
      <c r="B162" s="13"/>
      <c r="C162" s="16" t="str">
        <f>IF($B162="","",IFERROR(INDEX('Inventory'!$B$3:$B$502,MATCH($B162,'Inventory'!$A$3:$A$502,0)),"unknown no."))</f>
        <v/>
      </c>
      <c r="D162" s="13"/>
      <c r="E162" s="13"/>
      <c r="F162" s="13"/>
      <c r="G162" s="14"/>
      <c r="H162" s="14"/>
      <c r="I162" s="13"/>
      <c r="J162" s="16" t="str">
        <f>IF($B162="","",IF($H162&lt;&gt;"","returned",IF(AND($G162&lt;&gt;"",$G162&lt;TODAY()),"overdue","open")))</f>
        <v/>
      </c>
      <c r="K162" s="13"/>
      <c r="L162" s="16" t="str">
        <f>IF(AND($B162&lt;&gt;"",$H162=""),$B162,"")</f>
        <v/>
      </c>
    </row>
    <row r="163" spans="1:12" x14ac:dyDescent="0.25">
      <c r="A163" s="14"/>
      <c r="B163" s="13"/>
      <c r="C163" s="16" t="str">
        <f>IF($B163="","",IFERROR(INDEX('Inventory'!$B$3:$B$502,MATCH($B163,'Inventory'!$A$3:$A$502,0)),"unknown no."))</f>
        <v/>
      </c>
      <c r="D163" s="13"/>
      <c r="E163" s="13"/>
      <c r="F163" s="13"/>
      <c r="G163" s="14"/>
      <c r="H163" s="14"/>
      <c r="I163" s="13"/>
      <c r="J163" s="16" t="str">
        <f>IF($B163="","",IF($H163&lt;&gt;"","returned",IF(AND($G163&lt;&gt;"",$G163&lt;TODAY()),"overdue","open")))</f>
        <v/>
      </c>
      <c r="K163" s="13"/>
      <c r="L163" s="16" t="str">
        <f>IF(AND($B163&lt;&gt;"",$H163=""),$B163,"")</f>
        <v/>
      </c>
    </row>
    <row r="164" spans="1:12" x14ac:dyDescent="0.25">
      <c r="A164" s="14"/>
      <c r="B164" s="13"/>
      <c r="C164" s="16" t="str">
        <f>IF($B164="","",IFERROR(INDEX('Inventory'!$B$3:$B$502,MATCH($B164,'Inventory'!$A$3:$A$502,0)),"unknown no."))</f>
        <v/>
      </c>
      <c r="D164" s="13"/>
      <c r="E164" s="13"/>
      <c r="F164" s="13"/>
      <c r="G164" s="14"/>
      <c r="H164" s="14"/>
      <c r="I164" s="13"/>
      <c r="J164" s="16" t="str">
        <f>IF($B164="","",IF($H164&lt;&gt;"","returned",IF(AND($G164&lt;&gt;"",$G164&lt;TODAY()),"overdue","open")))</f>
        <v/>
      </c>
      <c r="K164" s="13"/>
      <c r="L164" s="16" t="str">
        <f>IF(AND($B164&lt;&gt;"",$H164=""),$B164,"")</f>
        <v/>
      </c>
    </row>
    <row r="165" spans="1:12" x14ac:dyDescent="0.25">
      <c r="A165" s="14"/>
      <c r="B165" s="13"/>
      <c r="C165" s="16" t="str">
        <f>IF($B165="","",IFERROR(INDEX('Inventory'!$B$3:$B$502,MATCH($B165,'Inventory'!$A$3:$A$502,0)),"unknown no."))</f>
        <v/>
      </c>
      <c r="D165" s="13"/>
      <c r="E165" s="13"/>
      <c r="F165" s="13"/>
      <c r="G165" s="14"/>
      <c r="H165" s="14"/>
      <c r="I165" s="13"/>
      <c r="J165" s="16" t="str">
        <f>IF($B165="","",IF($H165&lt;&gt;"","returned",IF(AND($G165&lt;&gt;"",$G165&lt;TODAY()),"overdue","open")))</f>
        <v/>
      </c>
      <c r="K165" s="13"/>
      <c r="L165" s="16" t="str">
        <f>IF(AND($B165&lt;&gt;"",$H165=""),$B165,"")</f>
        <v/>
      </c>
    </row>
    <row r="166" spans="1:12" x14ac:dyDescent="0.25">
      <c r="A166" s="14"/>
      <c r="B166" s="13"/>
      <c r="C166" s="16" t="str">
        <f>IF($B166="","",IFERROR(INDEX('Inventory'!$B$3:$B$502,MATCH($B166,'Inventory'!$A$3:$A$502,0)),"unknown no."))</f>
        <v/>
      </c>
      <c r="D166" s="13"/>
      <c r="E166" s="13"/>
      <c r="F166" s="13"/>
      <c r="G166" s="14"/>
      <c r="H166" s="14"/>
      <c r="I166" s="13"/>
      <c r="J166" s="16" t="str">
        <f>IF($B166="","",IF($H166&lt;&gt;"","returned",IF(AND($G166&lt;&gt;"",$G166&lt;TODAY()),"overdue","open")))</f>
        <v/>
      </c>
      <c r="K166" s="13"/>
      <c r="L166" s="16" t="str">
        <f>IF(AND($B166&lt;&gt;"",$H166=""),$B166,"")</f>
        <v/>
      </c>
    </row>
    <row r="167" spans="1:12" x14ac:dyDescent="0.25">
      <c r="A167" s="14"/>
      <c r="B167" s="13"/>
      <c r="C167" s="16" t="str">
        <f>IF($B167="","",IFERROR(INDEX('Inventory'!$B$3:$B$502,MATCH($B167,'Inventory'!$A$3:$A$502,0)),"unknown no."))</f>
        <v/>
      </c>
      <c r="D167" s="13"/>
      <c r="E167" s="13"/>
      <c r="F167" s="13"/>
      <c r="G167" s="14"/>
      <c r="H167" s="14"/>
      <c r="I167" s="13"/>
      <c r="J167" s="16" t="str">
        <f>IF($B167="","",IF($H167&lt;&gt;"","returned",IF(AND($G167&lt;&gt;"",$G167&lt;TODAY()),"overdue","open")))</f>
        <v/>
      </c>
      <c r="K167" s="13"/>
      <c r="L167" s="16" t="str">
        <f>IF(AND($B167&lt;&gt;"",$H167=""),$B167,"")</f>
        <v/>
      </c>
    </row>
    <row r="168" spans="1:12" x14ac:dyDescent="0.25">
      <c r="A168" s="14"/>
      <c r="B168" s="13"/>
      <c r="C168" s="16" t="str">
        <f>IF($B168="","",IFERROR(INDEX('Inventory'!$B$3:$B$502,MATCH($B168,'Inventory'!$A$3:$A$502,0)),"unknown no."))</f>
        <v/>
      </c>
      <c r="D168" s="13"/>
      <c r="E168" s="13"/>
      <c r="F168" s="13"/>
      <c r="G168" s="14"/>
      <c r="H168" s="14"/>
      <c r="I168" s="13"/>
      <c r="J168" s="16" t="str">
        <f>IF($B168="","",IF($H168&lt;&gt;"","returned",IF(AND($G168&lt;&gt;"",$G168&lt;TODAY()),"overdue","open")))</f>
        <v/>
      </c>
      <c r="K168" s="13"/>
      <c r="L168" s="16" t="str">
        <f>IF(AND($B168&lt;&gt;"",$H168=""),$B168,"")</f>
        <v/>
      </c>
    </row>
    <row r="169" spans="1:12" x14ac:dyDescent="0.25">
      <c r="A169" s="14"/>
      <c r="B169" s="13"/>
      <c r="C169" s="16" t="str">
        <f>IF($B169="","",IFERROR(INDEX('Inventory'!$B$3:$B$502,MATCH($B169,'Inventory'!$A$3:$A$502,0)),"unknown no."))</f>
        <v/>
      </c>
      <c r="D169" s="13"/>
      <c r="E169" s="13"/>
      <c r="F169" s="13"/>
      <c r="G169" s="14"/>
      <c r="H169" s="14"/>
      <c r="I169" s="13"/>
      <c r="J169" s="16" t="str">
        <f>IF($B169="","",IF($H169&lt;&gt;"","returned",IF(AND($G169&lt;&gt;"",$G169&lt;TODAY()),"overdue","open")))</f>
        <v/>
      </c>
      <c r="K169" s="13"/>
      <c r="L169" s="16" t="str">
        <f>IF(AND($B169&lt;&gt;"",$H169=""),$B169,"")</f>
        <v/>
      </c>
    </row>
    <row r="170" spans="1:12" x14ac:dyDescent="0.25">
      <c r="A170" s="14"/>
      <c r="B170" s="13"/>
      <c r="C170" s="16" t="str">
        <f>IF($B170="","",IFERROR(INDEX('Inventory'!$B$3:$B$502,MATCH($B170,'Inventory'!$A$3:$A$502,0)),"unknown no."))</f>
        <v/>
      </c>
      <c r="D170" s="13"/>
      <c r="E170" s="13"/>
      <c r="F170" s="13"/>
      <c r="G170" s="14"/>
      <c r="H170" s="14"/>
      <c r="I170" s="13"/>
      <c r="J170" s="16" t="str">
        <f>IF($B170="","",IF($H170&lt;&gt;"","returned",IF(AND($G170&lt;&gt;"",$G170&lt;TODAY()),"overdue","open")))</f>
        <v/>
      </c>
      <c r="K170" s="13"/>
      <c r="L170" s="16" t="str">
        <f>IF(AND($B170&lt;&gt;"",$H170=""),$B170,"")</f>
        <v/>
      </c>
    </row>
    <row r="171" spans="1:12" x14ac:dyDescent="0.25">
      <c r="A171" s="14"/>
      <c r="B171" s="13"/>
      <c r="C171" s="16" t="str">
        <f>IF($B171="","",IFERROR(INDEX('Inventory'!$B$3:$B$502,MATCH($B171,'Inventory'!$A$3:$A$502,0)),"unknown no."))</f>
        <v/>
      </c>
      <c r="D171" s="13"/>
      <c r="E171" s="13"/>
      <c r="F171" s="13"/>
      <c r="G171" s="14"/>
      <c r="H171" s="14"/>
      <c r="I171" s="13"/>
      <c r="J171" s="16" t="str">
        <f>IF($B171="","",IF($H171&lt;&gt;"","returned",IF(AND($G171&lt;&gt;"",$G171&lt;TODAY()),"overdue","open")))</f>
        <v/>
      </c>
      <c r="K171" s="13"/>
      <c r="L171" s="16" t="str">
        <f>IF(AND($B171&lt;&gt;"",$H171=""),$B171,"")</f>
        <v/>
      </c>
    </row>
    <row r="172" spans="1:12" x14ac:dyDescent="0.25">
      <c r="A172" s="14"/>
      <c r="B172" s="13"/>
      <c r="C172" s="16" t="str">
        <f>IF($B172="","",IFERROR(INDEX('Inventory'!$B$3:$B$502,MATCH($B172,'Inventory'!$A$3:$A$502,0)),"unknown no."))</f>
        <v/>
      </c>
      <c r="D172" s="13"/>
      <c r="E172" s="13"/>
      <c r="F172" s="13"/>
      <c r="G172" s="14"/>
      <c r="H172" s="14"/>
      <c r="I172" s="13"/>
      <c r="J172" s="16" t="str">
        <f>IF($B172="","",IF($H172&lt;&gt;"","returned",IF(AND($G172&lt;&gt;"",$G172&lt;TODAY()),"overdue","open")))</f>
        <v/>
      </c>
      <c r="K172" s="13"/>
      <c r="L172" s="16" t="str">
        <f>IF(AND($B172&lt;&gt;"",$H172=""),$B172,"")</f>
        <v/>
      </c>
    </row>
    <row r="173" spans="1:12" x14ac:dyDescent="0.25">
      <c r="A173" s="14"/>
      <c r="B173" s="13"/>
      <c r="C173" s="16" t="str">
        <f>IF($B173="","",IFERROR(INDEX('Inventory'!$B$3:$B$502,MATCH($B173,'Inventory'!$A$3:$A$502,0)),"unknown no."))</f>
        <v/>
      </c>
      <c r="D173" s="13"/>
      <c r="E173" s="13"/>
      <c r="F173" s="13"/>
      <c r="G173" s="14"/>
      <c r="H173" s="14"/>
      <c r="I173" s="13"/>
      <c r="J173" s="16" t="str">
        <f>IF($B173="","",IF($H173&lt;&gt;"","returned",IF(AND($G173&lt;&gt;"",$G173&lt;TODAY()),"overdue","open")))</f>
        <v/>
      </c>
      <c r="K173" s="13"/>
      <c r="L173" s="16" t="str">
        <f>IF(AND($B173&lt;&gt;"",$H173=""),$B173,"")</f>
        <v/>
      </c>
    </row>
    <row r="174" spans="1:12" x14ac:dyDescent="0.25">
      <c r="A174" s="14"/>
      <c r="B174" s="13"/>
      <c r="C174" s="16" t="str">
        <f>IF($B174="","",IFERROR(INDEX('Inventory'!$B$3:$B$502,MATCH($B174,'Inventory'!$A$3:$A$502,0)),"unknown no."))</f>
        <v/>
      </c>
      <c r="D174" s="13"/>
      <c r="E174" s="13"/>
      <c r="F174" s="13"/>
      <c r="G174" s="14"/>
      <c r="H174" s="14"/>
      <c r="I174" s="13"/>
      <c r="J174" s="16" t="str">
        <f>IF($B174="","",IF($H174&lt;&gt;"","returned",IF(AND($G174&lt;&gt;"",$G174&lt;TODAY()),"overdue","open")))</f>
        <v/>
      </c>
      <c r="K174" s="13"/>
      <c r="L174" s="16" t="str">
        <f>IF(AND($B174&lt;&gt;"",$H174=""),$B174,"")</f>
        <v/>
      </c>
    </row>
    <row r="175" spans="1:12" x14ac:dyDescent="0.25">
      <c r="A175" s="14"/>
      <c r="B175" s="13"/>
      <c r="C175" s="16" t="str">
        <f>IF($B175="","",IFERROR(INDEX('Inventory'!$B$3:$B$502,MATCH($B175,'Inventory'!$A$3:$A$502,0)),"unknown no."))</f>
        <v/>
      </c>
      <c r="D175" s="13"/>
      <c r="E175" s="13"/>
      <c r="F175" s="13"/>
      <c r="G175" s="14"/>
      <c r="H175" s="14"/>
      <c r="I175" s="13"/>
      <c r="J175" s="16" t="str">
        <f>IF($B175="","",IF($H175&lt;&gt;"","returned",IF(AND($G175&lt;&gt;"",$G175&lt;TODAY()),"overdue","open")))</f>
        <v/>
      </c>
      <c r="K175" s="13"/>
      <c r="L175" s="16" t="str">
        <f>IF(AND($B175&lt;&gt;"",$H175=""),$B175,"")</f>
        <v/>
      </c>
    </row>
    <row r="176" spans="1:12" x14ac:dyDescent="0.25">
      <c r="A176" s="14"/>
      <c r="B176" s="13"/>
      <c r="C176" s="16" t="str">
        <f>IF($B176="","",IFERROR(INDEX('Inventory'!$B$3:$B$502,MATCH($B176,'Inventory'!$A$3:$A$502,0)),"unknown no."))</f>
        <v/>
      </c>
      <c r="D176" s="13"/>
      <c r="E176" s="13"/>
      <c r="F176" s="13"/>
      <c r="G176" s="14"/>
      <c r="H176" s="14"/>
      <c r="I176" s="13"/>
      <c r="J176" s="16" t="str">
        <f>IF($B176="","",IF($H176&lt;&gt;"","returned",IF(AND($G176&lt;&gt;"",$G176&lt;TODAY()),"overdue","open")))</f>
        <v/>
      </c>
      <c r="K176" s="13"/>
      <c r="L176" s="16" t="str">
        <f>IF(AND($B176&lt;&gt;"",$H176=""),$B176,"")</f>
        <v/>
      </c>
    </row>
    <row r="177" spans="1:12" x14ac:dyDescent="0.25">
      <c r="A177" s="14"/>
      <c r="B177" s="13"/>
      <c r="C177" s="16" t="str">
        <f>IF($B177="","",IFERROR(INDEX('Inventory'!$B$3:$B$502,MATCH($B177,'Inventory'!$A$3:$A$502,0)),"unknown no."))</f>
        <v/>
      </c>
      <c r="D177" s="13"/>
      <c r="E177" s="13"/>
      <c r="F177" s="13"/>
      <c r="G177" s="14"/>
      <c r="H177" s="14"/>
      <c r="I177" s="13"/>
      <c r="J177" s="16" t="str">
        <f>IF($B177="","",IF($H177&lt;&gt;"","returned",IF(AND($G177&lt;&gt;"",$G177&lt;TODAY()),"overdue","open")))</f>
        <v/>
      </c>
      <c r="K177" s="13"/>
      <c r="L177" s="16" t="str">
        <f>IF(AND($B177&lt;&gt;"",$H177=""),$B177,"")</f>
        <v/>
      </c>
    </row>
    <row r="178" spans="1:12" x14ac:dyDescent="0.25">
      <c r="A178" s="14"/>
      <c r="B178" s="13"/>
      <c r="C178" s="16" t="str">
        <f>IF($B178="","",IFERROR(INDEX('Inventory'!$B$3:$B$502,MATCH($B178,'Inventory'!$A$3:$A$502,0)),"unknown no."))</f>
        <v/>
      </c>
      <c r="D178" s="13"/>
      <c r="E178" s="13"/>
      <c r="F178" s="13"/>
      <c r="G178" s="14"/>
      <c r="H178" s="14"/>
      <c r="I178" s="13"/>
      <c r="J178" s="16" t="str">
        <f>IF($B178="","",IF($H178&lt;&gt;"","returned",IF(AND($G178&lt;&gt;"",$G178&lt;TODAY()),"overdue","open")))</f>
        <v/>
      </c>
      <c r="K178" s="13"/>
      <c r="L178" s="16" t="str">
        <f>IF(AND($B178&lt;&gt;"",$H178=""),$B178,"")</f>
        <v/>
      </c>
    </row>
    <row r="179" spans="1:12" x14ac:dyDescent="0.25">
      <c r="A179" s="14"/>
      <c r="B179" s="13"/>
      <c r="C179" s="16" t="str">
        <f>IF($B179="","",IFERROR(INDEX('Inventory'!$B$3:$B$502,MATCH($B179,'Inventory'!$A$3:$A$502,0)),"unknown no."))</f>
        <v/>
      </c>
      <c r="D179" s="13"/>
      <c r="E179" s="13"/>
      <c r="F179" s="13"/>
      <c r="G179" s="14"/>
      <c r="H179" s="14"/>
      <c r="I179" s="13"/>
      <c r="J179" s="16" t="str">
        <f>IF($B179="","",IF($H179&lt;&gt;"","returned",IF(AND($G179&lt;&gt;"",$G179&lt;TODAY()),"overdue","open")))</f>
        <v/>
      </c>
      <c r="K179" s="13"/>
      <c r="L179" s="16" t="str">
        <f>IF(AND($B179&lt;&gt;"",$H179=""),$B179,"")</f>
        <v/>
      </c>
    </row>
    <row r="180" spans="1:12" x14ac:dyDescent="0.25">
      <c r="A180" s="14"/>
      <c r="B180" s="13"/>
      <c r="C180" s="16" t="str">
        <f>IF($B180="","",IFERROR(INDEX('Inventory'!$B$3:$B$502,MATCH($B180,'Inventory'!$A$3:$A$502,0)),"unknown no."))</f>
        <v/>
      </c>
      <c r="D180" s="13"/>
      <c r="E180" s="13"/>
      <c r="F180" s="13"/>
      <c r="G180" s="14"/>
      <c r="H180" s="14"/>
      <c r="I180" s="13"/>
      <c r="J180" s="16" t="str">
        <f>IF($B180="","",IF($H180&lt;&gt;"","returned",IF(AND($G180&lt;&gt;"",$G180&lt;TODAY()),"overdue","open")))</f>
        <v/>
      </c>
      <c r="K180" s="13"/>
      <c r="L180" s="16" t="str">
        <f>IF(AND($B180&lt;&gt;"",$H180=""),$B180,"")</f>
        <v/>
      </c>
    </row>
    <row r="181" spans="1:12" x14ac:dyDescent="0.25">
      <c r="A181" s="14"/>
      <c r="B181" s="13"/>
      <c r="C181" s="16" t="str">
        <f>IF($B181="","",IFERROR(INDEX('Inventory'!$B$3:$B$502,MATCH($B181,'Inventory'!$A$3:$A$502,0)),"unknown no."))</f>
        <v/>
      </c>
      <c r="D181" s="13"/>
      <c r="E181" s="13"/>
      <c r="F181" s="13"/>
      <c r="G181" s="14"/>
      <c r="H181" s="14"/>
      <c r="I181" s="13"/>
      <c r="J181" s="16" t="str">
        <f>IF($B181="","",IF($H181&lt;&gt;"","returned",IF(AND($G181&lt;&gt;"",$G181&lt;TODAY()),"overdue","open")))</f>
        <v/>
      </c>
      <c r="K181" s="13"/>
      <c r="L181" s="16" t="str">
        <f>IF(AND($B181&lt;&gt;"",$H181=""),$B181,"")</f>
        <v/>
      </c>
    </row>
    <row r="182" spans="1:12" x14ac:dyDescent="0.25">
      <c r="A182" s="14"/>
      <c r="B182" s="13"/>
      <c r="C182" s="16" t="str">
        <f>IF($B182="","",IFERROR(INDEX('Inventory'!$B$3:$B$502,MATCH($B182,'Inventory'!$A$3:$A$502,0)),"unknown no."))</f>
        <v/>
      </c>
      <c r="D182" s="13"/>
      <c r="E182" s="13"/>
      <c r="F182" s="13"/>
      <c r="G182" s="14"/>
      <c r="H182" s="14"/>
      <c r="I182" s="13"/>
      <c r="J182" s="16" t="str">
        <f>IF($B182="","",IF($H182&lt;&gt;"","returned",IF(AND($G182&lt;&gt;"",$G182&lt;TODAY()),"overdue","open")))</f>
        <v/>
      </c>
      <c r="K182" s="13"/>
      <c r="L182" s="16" t="str">
        <f>IF(AND($B182&lt;&gt;"",$H182=""),$B182,"")</f>
        <v/>
      </c>
    </row>
    <row r="183" spans="1:12" x14ac:dyDescent="0.25">
      <c r="A183" s="14"/>
      <c r="B183" s="13"/>
      <c r="C183" s="16" t="str">
        <f>IF($B183="","",IFERROR(INDEX('Inventory'!$B$3:$B$502,MATCH($B183,'Inventory'!$A$3:$A$502,0)),"unknown no."))</f>
        <v/>
      </c>
      <c r="D183" s="13"/>
      <c r="E183" s="13"/>
      <c r="F183" s="13"/>
      <c r="G183" s="14"/>
      <c r="H183" s="14"/>
      <c r="I183" s="13"/>
      <c r="J183" s="16" t="str">
        <f>IF($B183="","",IF($H183&lt;&gt;"","returned",IF(AND($G183&lt;&gt;"",$G183&lt;TODAY()),"overdue","open")))</f>
        <v/>
      </c>
      <c r="K183" s="13"/>
      <c r="L183" s="16" t="str">
        <f>IF(AND($B183&lt;&gt;"",$H183=""),$B183,"")</f>
        <v/>
      </c>
    </row>
    <row r="184" spans="1:12" x14ac:dyDescent="0.25">
      <c r="A184" s="14"/>
      <c r="B184" s="13"/>
      <c r="C184" s="16" t="str">
        <f>IF($B184="","",IFERROR(INDEX('Inventory'!$B$3:$B$502,MATCH($B184,'Inventory'!$A$3:$A$502,0)),"unknown no."))</f>
        <v/>
      </c>
      <c r="D184" s="13"/>
      <c r="E184" s="13"/>
      <c r="F184" s="13"/>
      <c r="G184" s="14"/>
      <c r="H184" s="14"/>
      <c r="I184" s="13"/>
      <c r="J184" s="16" t="str">
        <f>IF($B184="","",IF($H184&lt;&gt;"","returned",IF(AND($G184&lt;&gt;"",$G184&lt;TODAY()),"overdue","open")))</f>
        <v/>
      </c>
      <c r="K184" s="13"/>
      <c r="L184" s="16" t="str">
        <f>IF(AND($B184&lt;&gt;"",$H184=""),$B184,"")</f>
        <v/>
      </c>
    </row>
    <row r="185" spans="1:12" x14ac:dyDescent="0.25">
      <c r="A185" s="14"/>
      <c r="B185" s="13"/>
      <c r="C185" s="16" t="str">
        <f>IF($B185="","",IFERROR(INDEX('Inventory'!$B$3:$B$502,MATCH($B185,'Inventory'!$A$3:$A$502,0)),"unknown no."))</f>
        <v/>
      </c>
      <c r="D185" s="13"/>
      <c r="E185" s="13"/>
      <c r="F185" s="13"/>
      <c r="G185" s="14"/>
      <c r="H185" s="14"/>
      <c r="I185" s="13"/>
      <c r="J185" s="16" t="str">
        <f>IF($B185="","",IF($H185&lt;&gt;"","returned",IF(AND($G185&lt;&gt;"",$G185&lt;TODAY()),"overdue","open")))</f>
        <v/>
      </c>
      <c r="K185" s="13"/>
      <c r="L185" s="16" t="str">
        <f>IF(AND($B185&lt;&gt;"",$H185=""),$B185,"")</f>
        <v/>
      </c>
    </row>
    <row r="186" spans="1:12" x14ac:dyDescent="0.25">
      <c r="A186" s="14"/>
      <c r="B186" s="13"/>
      <c r="C186" s="16" t="str">
        <f>IF($B186="","",IFERROR(INDEX('Inventory'!$B$3:$B$502,MATCH($B186,'Inventory'!$A$3:$A$502,0)),"unknown no."))</f>
        <v/>
      </c>
      <c r="D186" s="13"/>
      <c r="E186" s="13"/>
      <c r="F186" s="13"/>
      <c r="G186" s="14"/>
      <c r="H186" s="14"/>
      <c r="I186" s="13"/>
      <c r="J186" s="16" t="str">
        <f>IF($B186="","",IF($H186&lt;&gt;"","returned",IF(AND($G186&lt;&gt;"",$G186&lt;TODAY()),"overdue","open")))</f>
        <v/>
      </c>
      <c r="K186" s="13"/>
      <c r="L186" s="16" t="str">
        <f>IF(AND($B186&lt;&gt;"",$H186=""),$B186,"")</f>
        <v/>
      </c>
    </row>
    <row r="187" spans="1:12" x14ac:dyDescent="0.25">
      <c r="A187" s="14"/>
      <c r="B187" s="13"/>
      <c r="C187" s="16" t="str">
        <f>IF($B187="","",IFERROR(INDEX('Inventory'!$B$3:$B$502,MATCH($B187,'Inventory'!$A$3:$A$502,0)),"unknown no."))</f>
        <v/>
      </c>
      <c r="D187" s="13"/>
      <c r="E187" s="13"/>
      <c r="F187" s="13"/>
      <c r="G187" s="14"/>
      <c r="H187" s="14"/>
      <c r="I187" s="13"/>
      <c r="J187" s="16" t="str">
        <f>IF($B187="","",IF($H187&lt;&gt;"","returned",IF(AND($G187&lt;&gt;"",$G187&lt;TODAY()),"overdue","open")))</f>
        <v/>
      </c>
      <c r="K187" s="13"/>
      <c r="L187" s="16" t="str">
        <f>IF(AND($B187&lt;&gt;"",$H187=""),$B187,"")</f>
        <v/>
      </c>
    </row>
    <row r="188" spans="1:12" x14ac:dyDescent="0.25">
      <c r="A188" s="14"/>
      <c r="B188" s="13"/>
      <c r="C188" s="16" t="str">
        <f>IF($B188="","",IFERROR(INDEX('Inventory'!$B$3:$B$502,MATCH($B188,'Inventory'!$A$3:$A$502,0)),"unknown no."))</f>
        <v/>
      </c>
      <c r="D188" s="13"/>
      <c r="E188" s="13"/>
      <c r="F188" s="13"/>
      <c r="G188" s="14"/>
      <c r="H188" s="14"/>
      <c r="I188" s="13"/>
      <c r="J188" s="16" t="str">
        <f>IF($B188="","",IF($H188&lt;&gt;"","returned",IF(AND($G188&lt;&gt;"",$G188&lt;TODAY()),"overdue","open")))</f>
        <v/>
      </c>
      <c r="K188" s="13"/>
      <c r="L188" s="16" t="str">
        <f>IF(AND($B188&lt;&gt;"",$H188=""),$B188,"")</f>
        <v/>
      </c>
    </row>
    <row r="189" spans="1:12" x14ac:dyDescent="0.25">
      <c r="A189" s="14"/>
      <c r="B189" s="13"/>
      <c r="C189" s="16" t="str">
        <f>IF($B189="","",IFERROR(INDEX('Inventory'!$B$3:$B$502,MATCH($B189,'Inventory'!$A$3:$A$502,0)),"unknown no."))</f>
        <v/>
      </c>
      <c r="D189" s="13"/>
      <c r="E189" s="13"/>
      <c r="F189" s="13"/>
      <c r="G189" s="14"/>
      <c r="H189" s="14"/>
      <c r="I189" s="13"/>
      <c r="J189" s="16" t="str">
        <f>IF($B189="","",IF($H189&lt;&gt;"","returned",IF(AND($G189&lt;&gt;"",$G189&lt;TODAY()),"overdue","open")))</f>
        <v/>
      </c>
      <c r="K189" s="13"/>
      <c r="L189" s="16" t="str">
        <f>IF(AND($B189&lt;&gt;"",$H189=""),$B189,"")</f>
        <v/>
      </c>
    </row>
    <row r="190" spans="1:12" x14ac:dyDescent="0.25">
      <c r="A190" s="14"/>
      <c r="B190" s="13"/>
      <c r="C190" s="16" t="str">
        <f>IF($B190="","",IFERROR(INDEX('Inventory'!$B$3:$B$502,MATCH($B190,'Inventory'!$A$3:$A$502,0)),"unknown no."))</f>
        <v/>
      </c>
      <c r="D190" s="13"/>
      <c r="E190" s="13"/>
      <c r="F190" s="13"/>
      <c r="G190" s="14"/>
      <c r="H190" s="14"/>
      <c r="I190" s="13"/>
      <c r="J190" s="16" t="str">
        <f>IF($B190="","",IF($H190&lt;&gt;"","returned",IF(AND($G190&lt;&gt;"",$G190&lt;TODAY()),"overdue","open")))</f>
        <v/>
      </c>
      <c r="K190" s="13"/>
      <c r="L190" s="16" t="str">
        <f>IF(AND($B190&lt;&gt;"",$H190=""),$B190,"")</f>
        <v/>
      </c>
    </row>
    <row r="191" spans="1:12" x14ac:dyDescent="0.25">
      <c r="A191" s="14"/>
      <c r="B191" s="13"/>
      <c r="C191" s="16" t="str">
        <f>IF($B191="","",IFERROR(INDEX('Inventory'!$B$3:$B$502,MATCH($B191,'Inventory'!$A$3:$A$502,0)),"unknown no."))</f>
        <v/>
      </c>
      <c r="D191" s="13"/>
      <c r="E191" s="13"/>
      <c r="F191" s="13"/>
      <c r="G191" s="14"/>
      <c r="H191" s="14"/>
      <c r="I191" s="13"/>
      <c r="J191" s="16" t="str">
        <f>IF($B191="","",IF($H191&lt;&gt;"","returned",IF(AND($G191&lt;&gt;"",$G191&lt;TODAY()),"overdue","open")))</f>
        <v/>
      </c>
      <c r="K191" s="13"/>
      <c r="L191" s="16" t="str">
        <f>IF(AND($B191&lt;&gt;"",$H191=""),$B191,"")</f>
        <v/>
      </c>
    </row>
    <row r="192" spans="1:12" x14ac:dyDescent="0.25">
      <c r="A192" s="14"/>
      <c r="B192" s="13"/>
      <c r="C192" s="16" t="str">
        <f>IF($B192="","",IFERROR(INDEX('Inventory'!$B$3:$B$502,MATCH($B192,'Inventory'!$A$3:$A$502,0)),"unknown no."))</f>
        <v/>
      </c>
      <c r="D192" s="13"/>
      <c r="E192" s="13"/>
      <c r="F192" s="13"/>
      <c r="G192" s="14"/>
      <c r="H192" s="14"/>
      <c r="I192" s="13"/>
      <c r="J192" s="16" t="str">
        <f>IF($B192="","",IF($H192&lt;&gt;"","returned",IF(AND($G192&lt;&gt;"",$G192&lt;TODAY()),"overdue","open")))</f>
        <v/>
      </c>
      <c r="K192" s="13"/>
      <c r="L192" s="16" t="str">
        <f>IF(AND($B192&lt;&gt;"",$H192=""),$B192,"")</f>
        <v/>
      </c>
    </row>
    <row r="193" spans="1:12" x14ac:dyDescent="0.25">
      <c r="A193" s="14"/>
      <c r="B193" s="13"/>
      <c r="C193" s="16" t="str">
        <f>IF($B193="","",IFERROR(INDEX('Inventory'!$B$3:$B$502,MATCH($B193,'Inventory'!$A$3:$A$502,0)),"unknown no."))</f>
        <v/>
      </c>
      <c r="D193" s="13"/>
      <c r="E193" s="13"/>
      <c r="F193" s="13"/>
      <c r="G193" s="14"/>
      <c r="H193" s="14"/>
      <c r="I193" s="13"/>
      <c r="J193" s="16" t="str">
        <f>IF($B193="","",IF($H193&lt;&gt;"","returned",IF(AND($G193&lt;&gt;"",$G193&lt;TODAY()),"overdue","open")))</f>
        <v/>
      </c>
      <c r="K193" s="13"/>
      <c r="L193" s="16" t="str">
        <f>IF(AND($B193&lt;&gt;"",$H193=""),$B193,"")</f>
        <v/>
      </c>
    </row>
    <row r="194" spans="1:12" x14ac:dyDescent="0.25">
      <c r="A194" s="14"/>
      <c r="B194" s="13"/>
      <c r="C194" s="16" t="str">
        <f>IF($B194="","",IFERROR(INDEX('Inventory'!$B$3:$B$502,MATCH($B194,'Inventory'!$A$3:$A$502,0)),"unknown no."))</f>
        <v/>
      </c>
      <c r="D194" s="13"/>
      <c r="E194" s="13"/>
      <c r="F194" s="13"/>
      <c r="G194" s="14"/>
      <c r="H194" s="14"/>
      <c r="I194" s="13"/>
      <c r="J194" s="16" t="str">
        <f>IF($B194="","",IF($H194&lt;&gt;"","returned",IF(AND($G194&lt;&gt;"",$G194&lt;TODAY()),"overdue","open")))</f>
        <v/>
      </c>
      <c r="K194" s="13"/>
      <c r="L194" s="16" t="str">
        <f>IF(AND($B194&lt;&gt;"",$H194=""),$B194,"")</f>
        <v/>
      </c>
    </row>
    <row r="195" spans="1:12" x14ac:dyDescent="0.25">
      <c r="A195" s="14"/>
      <c r="B195" s="13"/>
      <c r="C195" s="16" t="str">
        <f>IF($B195="","",IFERROR(INDEX('Inventory'!$B$3:$B$502,MATCH($B195,'Inventory'!$A$3:$A$502,0)),"unknown no."))</f>
        <v/>
      </c>
      <c r="D195" s="13"/>
      <c r="E195" s="13"/>
      <c r="F195" s="13"/>
      <c r="G195" s="14"/>
      <c r="H195" s="14"/>
      <c r="I195" s="13"/>
      <c r="J195" s="16" t="str">
        <f>IF($B195="","",IF($H195&lt;&gt;"","returned",IF(AND($G195&lt;&gt;"",$G195&lt;TODAY()),"overdue","open")))</f>
        <v/>
      </c>
      <c r="K195" s="13"/>
      <c r="L195" s="16" t="str">
        <f>IF(AND($B195&lt;&gt;"",$H195=""),$B195,"")</f>
        <v/>
      </c>
    </row>
    <row r="196" spans="1:12" x14ac:dyDescent="0.25">
      <c r="A196" s="14"/>
      <c r="B196" s="13"/>
      <c r="C196" s="16" t="str">
        <f>IF($B196="","",IFERROR(INDEX('Inventory'!$B$3:$B$502,MATCH($B196,'Inventory'!$A$3:$A$502,0)),"unknown no."))</f>
        <v/>
      </c>
      <c r="D196" s="13"/>
      <c r="E196" s="13"/>
      <c r="F196" s="13"/>
      <c r="G196" s="14"/>
      <c r="H196" s="14"/>
      <c r="I196" s="13"/>
      <c r="J196" s="16" t="str">
        <f>IF($B196="","",IF($H196&lt;&gt;"","returned",IF(AND($G196&lt;&gt;"",$G196&lt;TODAY()),"overdue","open")))</f>
        <v/>
      </c>
      <c r="K196" s="13"/>
      <c r="L196" s="16" t="str">
        <f>IF(AND($B196&lt;&gt;"",$H196=""),$B196,"")</f>
        <v/>
      </c>
    </row>
    <row r="197" spans="1:12" x14ac:dyDescent="0.25">
      <c r="A197" s="14"/>
      <c r="B197" s="13"/>
      <c r="C197" s="16" t="str">
        <f>IF($B197="","",IFERROR(INDEX('Inventory'!$B$3:$B$502,MATCH($B197,'Inventory'!$A$3:$A$502,0)),"unknown no."))</f>
        <v/>
      </c>
      <c r="D197" s="13"/>
      <c r="E197" s="13"/>
      <c r="F197" s="13"/>
      <c r="G197" s="14"/>
      <c r="H197" s="14"/>
      <c r="I197" s="13"/>
      <c r="J197" s="16" t="str">
        <f>IF($B197="","",IF($H197&lt;&gt;"","returned",IF(AND($G197&lt;&gt;"",$G197&lt;TODAY()),"overdue","open")))</f>
        <v/>
      </c>
      <c r="K197" s="13"/>
      <c r="L197" s="16" t="str">
        <f>IF(AND($B197&lt;&gt;"",$H197=""),$B197,"")</f>
        <v/>
      </c>
    </row>
    <row r="198" spans="1:12" x14ac:dyDescent="0.25">
      <c r="A198" s="14"/>
      <c r="B198" s="13"/>
      <c r="C198" s="16" t="str">
        <f>IF($B198="","",IFERROR(INDEX('Inventory'!$B$3:$B$502,MATCH($B198,'Inventory'!$A$3:$A$502,0)),"unknown no."))</f>
        <v/>
      </c>
      <c r="D198" s="13"/>
      <c r="E198" s="13"/>
      <c r="F198" s="13"/>
      <c r="G198" s="14"/>
      <c r="H198" s="14"/>
      <c r="I198" s="13"/>
      <c r="J198" s="16" t="str">
        <f>IF($B198="","",IF($H198&lt;&gt;"","returned",IF(AND($G198&lt;&gt;"",$G198&lt;TODAY()),"overdue","open")))</f>
        <v/>
      </c>
      <c r="K198" s="13"/>
      <c r="L198" s="16" t="str">
        <f>IF(AND($B198&lt;&gt;"",$H198=""),$B198,"")</f>
        <v/>
      </c>
    </row>
    <row r="199" spans="1:12" x14ac:dyDescent="0.25">
      <c r="A199" s="14"/>
      <c r="B199" s="13"/>
      <c r="C199" s="16" t="str">
        <f>IF($B199="","",IFERROR(INDEX('Inventory'!$B$3:$B$502,MATCH($B199,'Inventory'!$A$3:$A$502,0)),"unknown no."))</f>
        <v/>
      </c>
      <c r="D199" s="13"/>
      <c r="E199" s="13"/>
      <c r="F199" s="13"/>
      <c r="G199" s="14"/>
      <c r="H199" s="14"/>
      <c r="I199" s="13"/>
      <c r="J199" s="16" t="str">
        <f>IF($B199="","",IF($H199&lt;&gt;"","returned",IF(AND($G199&lt;&gt;"",$G199&lt;TODAY()),"overdue","open")))</f>
        <v/>
      </c>
      <c r="K199" s="13"/>
      <c r="L199" s="16" t="str">
        <f>IF(AND($B199&lt;&gt;"",$H199=""),$B199,"")</f>
        <v/>
      </c>
    </row>
    <row r="200" spans="1:12" x14ac:dyDescent="0.25">
      <c r="A200" s="14"/>
      <c r="B200" s="13"/>
      <c r="C200" s="16" t="str">
        <f>IF($B200="","",IFERROR(INDEX('Inventory'!$B$3:$B$502,MATCH($B200,'Inventory'!$A$3:$A$502,0)),"unknown no."))</f>
        <v/>
      </c>
      <c r="D200" s="13"/>
      <c r="E200" s="13"/>
      <c r="F200" s="13"/>
      <c r="G200" s="14"/>
      <c r="H200" s="14"/>
      <c r="I200" s="13"/>
      <c r="J200" s="16" t="str">
        <f>IF($B200="","",IF($H200&lt;&gt;"","returned",IF(AND($G200&lt;&gt;"",$G200&lt;TODAY()),"overdue","open")))</f>
        <v/>
      </c>
      <c r="K200" s="13"/>
      <c r="L200" s="16" t="str">
        <f>IF(AND($B200&lt;&gt;"",$H200=""),$B200,"")</f>
        <v/>
      </c>
    </row>
    <row r="201" spans="1:12" x14ac:dyDescent="0.25">
      <c r="A201" s="14"/>
      <c r="B201" s="13"/>
      <c r="C201" s="16" t="str">
        <f>IF($B201="","",IFERROR(INDEX('Inventory'!$B$3:$B$502,MATCH($B201,'Inventory'!$A$3:$A$502,0)),"unknown no."))</f>
        <v/>
      </c>
      <c r="D201" s="13"/>
      <c r="E201" s="13"/>
      <c r="F201" s="13"/>
      <c r="G201" s="14"/>
      <c r="H201" s="14"/>
      <c r="I201" s="13"/>
      <c r="J201" s="16" t="str">
        <f>IF($B201="","",IF($H201&lt;&gt;"","returned",IF(AND($G201&lt;&gt;"",$G201&lt;TODAY()),"overdue","open")))</f>
        <v/>
      </c>
      <c r="K201" s="13"/>
      <c r="L201" s="16" t="str">
        <f>IF(AND($B201&lt;&gt;"",$H201=""),$B201,"")</f>
        <v/>
      </c>
    </row>
    <row r="202" spans="1:12" x14ac:dyDescent="0.25">
      <c r="A202" s="14"/>
      <c r="B202" s="13"/>
      <c r="C202" s="16" t="str">
        <f>IF($B202="","",IFERROR(INDEX('Inventory'!$B$3:$B$502,MATCH($B202,'Inventory'!$A$3:$A$502,0)),"unknown no."))</f>
        <v/>
      </c>
      <c r="D202" s="13"/>
      <c r="E202" s="13"/>
      <c r="F202" s="13"/>
      <c r="G202" s="14"/>
      <c r="H202" s="14"/>
      <c r="I202" s="13"/>
      <c r="J202" s="16" t="str">
        <f>IF($B202="","",IF($H202&lt;&gt;"","returned",IF(AND($G202&lt;&gt;"",$G202&lt;TODAY()),"overdue","open")))</f>
        <v/>
      </c>
      <c r="K202" s="13"/>
      <c r="L202" s="16" t="str">
        <f>IF(AND($B202&lt;&gt;"",$H202=""),$B202,"")</f>
        <v/>
      </c>
    </row>
    <row r="203" spans="1:12" x14ac:dyDescent="0.25">
      <c r="A203" s="14"/>
      <c r="B203" s="13"/>
      <c r="C203" s="16" t="str">
        <f>IF($B203="","",IFERROR(INDEX('Inventory'!$B$3:$B$502,MATCH($B203,'Inventory'!$A$3:$A$502,0)),"unknown no."))</f>
        <v/>
      </c>
      <c r="D203" s="13"/>
      <c r="E203" s="13"/>
      <c r="F203" s="13"/>
      <c r="G203" s="14"/>
      <c r="H203" s="14"/>
      <c r="I203" s="13"/>
      <c r="J203" s="16" t="str">
        <f>IF($B203="","",IF($H203&lt;&gt;"","returned",IF(AND($G203&lt;&gt;"",$G203&lt;TODAY()),"overdue","open")))</f>
        <v/>
      </c>
      <c r="K203" s="13"/>
      <c r="L203" s="16" t="str">
        <f>IF(AND($B203&lt;&gt;"",$H203=""),$B203,"")</f>
        <v/>
      </c>
    </row>
    <row r="204" spans="1:12" x14ac:dyDescent="0.25">
      <c r="A204" s="14"/>
      <c r="B204" s="13"/>
      <c r="C204" s="16" t="str">
        <f>IF($B204="","",IFERROR(INDEX('Inventory'!$B$3:$B$502,MATCH($B204,'Inventory'!$A$3:$A$502,0)),"unknown no."))</f>
        <v/>
      </c>
      <c r="D204" s="13"/>
      <c r="E204" s="13"/>
      <c r="F204" s="13"/>
      <c r="G204" s="14"/>
      <c r="H204" s="14"/>
      <c r="I204" s="13"/>
      <c r="J204" s="16" t="str">
        <f>IF($B204="","",IF($H204&lt;&gt;"","returned",IF(AND($G204&lt;&gt;"",$G204&lt;TODAY()),"overdue","open")))</f>
        <v/>
      </c>
      <c r="K204" s="13"/>
      <c r="L204" s="16" t="str">
        <f>IF(AND($B204&lt;&gt;"",$H204=""),$B204,"")</f>
        <v/>
      </c>
    </row>
    <row r="205" spans="1:12" x14ac:dyDescent="0.25">
      <c r="A205" s="14"/>
      <c r="B205" s="13"/>
      <c r="C205" s="16" t="str">
        <f>IF($B205="","",IFERROR(INDEX('Inventory'!$B$3:$B$502,MATCH($B205,'Inventory'!$A$3:$A$502,0)),"unknown no."))</f>
        <v/>
      </c>
      <c r="D205" s="13"/>
      <c r="E205" s="13"/>
      <c r="F205" s="13"/>
      <c r="G205" s="14"/>
      <c r="H205" s="14"/>
      <c r="I205" s="13"/>
      <c r="J205" s="16" t="str">
        <f>IF($B205="","",IF($H205&lt;&gt;"","returned",IF(AND($G205&lt;&gt;"",$G205&lt;TODAY()),"overdue","open")))</f>
        <v/>
      </c>
      <c r="K205" s="13"/>
      <c r="L205" s="16" t="str">
        <f>IF(AND($B205&lt;&gt;"",$H205=""),$B205,"")</f>
        <v/>
      </c>
    </row>
    <row r="206" spans="1:12" x14ac:dyDescent="0.25">
      <c r="A206" s="14"/>
      <c r="B206" s="13"/>
      <c r="C206" s="16" t="str">
        <f>IF($B206="","",IFERROR(INDEX('Inventory'!$B$3:$B$502,MATCH($B206,'Inventory'!$A$3:$A$502,0)),"unknown no."))</f>
        <v/>
      </c>
      <c r="D206" s="13"/>
      <c r="E206" s="13"/>
      <c r="F206" s="13"/>
      <c r="G206" s="14"/>
      <c r="H206" s="14"/>
      <c r="I206" s="13"/>
      <c r="J206" s="16" t="str">
        <f>IF($B206="","",IF($H206&lt;&gt;"","returned",IF(AND($G206&lt;&gt;"",$G206&lt;TODAY()),"overdue","open")))</f>
        <v/>
      </c>
      <c r="K206" s="13"/>
      <c r="L206" s="16" t="str">
        <f>IF(AND($B206&lt;&gt;"",$H206=""),$B206,"")</f>
        <v/>
      </c>
    </row>
    <row r="207" spans="1:12" x14ac:dyDescent="0.25">
      <c r="A207" s="14"/>
      <c r="B207" s="13"/>
      <c r="C207" s="16" t="str">
        <f>IF($B207="","",IFERROR(INDEX('Inventory'!$B$3:$B$502,MATCH($B207,'Inventory'!$A$3:$A$502,0)),"unknown no."))</f>
        <v/>
      </c>
      <c r="D207" s="13"/>
      <c r="E207" s="13"/>
      <c r="F207" s="13"/>
      <c r="G207" s="14"/>
      <c r="H207" s="14"/>
      <c r="I207" s="13"/>
      <c r="J207" s="16" t="str">
        <f>IF($B207="","",IF($H207&lt;&gt;"","returned",IF(AND($G207&lt;&gt;"",$G207&lt;TODAY()),"overdue","open")))</f>
        <v/>
      </c>
      <c r="K207" s="13"/>
      <c r="L207" s="16" t="str">
        <f>IF(AND($B207&lt;&gt;"",$H207=""),$B207,"")</f>
        <v/>
      </c>
    </row>
    <row r="208" spans="1:12" x14ac:dyDescent="0.25">
      <c r="A208" s="14"/>
      <c r="B208" s="13"/>
      <c r="C208" s="16" t="str">
        <f>IF($B208="","",IFERROR(INDEX('Inventory'!$B$3:$B$502,MATCH($B208,'Inventory'!$A$3:$A$502,0)),"unknown no."))</f>
        <v/>
      </c>
      <c r="D208" s="13"/>
      <c r="E208" s="13"/>
      <c r="F208" s="13"/>
      <c r="G208" s="14"/>
      <c r="H208" s="14"/>
      <c r="I208" s="13"/>
      <c r="J208" s="16" t="str">
        <f>IF($B208="","",IF($H208&lt;&gt;"","returned",IF(AND($G208&lt;&gt;"",$G208&lt;TODAY()),"overdue","open")))</f>
        <v/>
      </c>
      <c r="K208" s="13"/>
      <c r="L208" s="16" t="str">
        <f>IF(AND($B208&lt;&gt;"",$H208=""),$B208,"")</f>
        <v/>
      </c>
    </row>
    <row r="209" spans="1:12" x14ac:dyDescent="0.25">
      <c r="A209" s="14"/>
      <c r="B209" s="13"/>
      <c r="C209" s="16" t="str">
        <f>IF($B209="","",IFERROR(INDEX('Inventory'!$B$3:$B$502,MATCH($B209,'Inventory'!$A$3:$A$502,0)),"unknown no."))</f>
        <v/>
      </c>
      <c r="D209" s="13"/>
      <c r="E209" s="13"/>
      <c r="F209" s="13"/>
      <c r="G209" s="14"/>
      <c r="H209" s="14"/>
      <c r="I209" s="13"/>
      <c r="J209" s="16" t="str">
        <f>IF($B209="","",IF($H209&lt;&gt;"","returned",IF(AND($G209&lt;&gt;"",$G209&lt;TODAY()),"overdue","open")))</f>
        <v/>
      </c>
      <c r="K209" s="13"/>
      <c r="L209" s="16" t="str">
        <f>IF(AND($B209&lt;&gt;"",$H209=""),$B209,"")</f>
        <v/>
      </c>
    </row>
    <row r="210" spans="1:12" x14ac:dyDescent="0.25">
      <c r="A210" s="14"/>
      <c r="B210" s="13"/>
      <c r="C210" s="16" t="str">
        <f>IF($B210="","",IFERROR(INDEX('Inventory'!$B$3:$B$502,MATCH($B210,'Inventory'!$A$3:$A$502,0)),"unknown no."))</f>
        <v/>
      </c>
      <c r="D210" s="13"/>
      <c r="E210" s="13"/>
      <c r="F210" s="13"/>
      <c r="G210" s="14"/>
      <c r="H210" s="14"/>
      <c r="I210" s="13"/>
      <c r="J210" s="16" t="str">
        <f>IF($B210="","",IF($H210&lt;&gt;"","returned",IF(AND($G210&lt;&gt;"",$G210&lt;TODAY()),"overdue","open")))</f>
        <v/>
      </c>
      <c r="K210" s="13"/>
      <c r="L210" s="16" t="str">
        <f>IF(AND($B210&lt;&gt;"",$H210=""),$B210,"")</f>
        <v/>
      </c>
    </row>
    <row r="211" spans="1:12" x14ac:dyDescent="0.25">
      <c r="A211" s="14"/>
      <c r="B211" s="13"/>
      <c r="C211" s="16" t="str">
        <f>IF($B211="","",IFERROR(INDEX('Inventory'!$B$3:$B$502,MATCH($B211,'Inventory'!$A$3:$A$502,0)),"unknown no."))</f>
        <v/>
      </c>
      <c r="D211" s="13"/>
      <c r="E211" s="13"/>
      <c r="F211" s="13"/>
      <c r="G211" s="14"/>
      <c r="H211" s="14"/>
      <c r="I211" s="13"/>
      <c r="J211" s="16" t="str">
        <f>IF($B211="","",IF($H211&lt;&gt;"","returned",IF(AND($G211&lt;&gt;"",$G211&lt;TODAY()),"overdue","open")))</f>
        <v/>
      </c>
      <c r="K211" s="13"/>
      <c r="L211" s="16" t="str">
        <f>IF(AND($B211&lt;&gt;"",$H211=""),$B211,"")</f>
        <v/>
      </c>
    </row>
    <row r="212" spans="1:12" x14ac:dyDescent="0.25">
      <c r="A212" s="14"/>
      <c r="B212" s="13"/>
      <c r="C212" s="16" t="str">
        <f>IF($B212="","",IFERROR(INDEX('Inventory'!$B$3:$B$502,MATCH($B212,'Inventory'!$A$3:$A$502,0)),"unknown no."))</f>
        <v/>
      </c>
      <c r="D212" s="13"/>
      <c r="E212" s="13"/>
      <c r="F212" s="13"/>
      <c r="G212" s="14"/>
      <c r="H212" s="14"/>
      <c r="I212" s="13"/>
      <c r="J212" s="16" t="str">
        <f>IF($B212="","",IF($H212&lt;&gt;"","returned",IF(AND($G212&lt;&gt;"",$G212&lt;TODAY()),"overdue","open")))</f>
        <v/>
      </c>
      <c r="K212" s="13"/>
      <c r="L212" s="16" t="str">
        <f>IF(AND($B212&lt;&gt;"",$H212=""),$B212,"")</f>
        <v/>
      </c>
    </row>
    <row r="213" spans="1:12" x14ac:dyDescent="0.25">
      <c r="A213" s="14"/>
      <c r="B213" s="13"/>
      <c r="C213" s="16" t="str">
        <f>IF($B213="","",IFERROR(INDEX('Inventory'!$B$3:$B$502,MATCH($B213,'Inventory'!$A$3:$A$502,0)),"unknown no."))</f>
        <v/>
      </c>
      <c r="D213" s="13"/>
      <c r="E213" s="13"/>
      <c r="F213" s="13"/>
      <c r="G213" s="14"/>
      <c r="H213" s="14"/>
      <c r="I213" s="13"/>
      <c r="J213" s="16" t="str">
        <f>IF($B213="","",IF($H213&lt;&gt;"","returned",IF(AND($G213&lt;&gt;"",$G213&lt;TODAY()),"overdue","open")))</f>
        <v/>
      </c>
      <c r="K213" s="13"/>
      <c r="L213" s="16" t="str">
        <f>IF(AND($B213&lt;&gt;"",$H213=""),$B213,"")</f>
        <v/>
      </c>
    </row>
    <row r="214" spans="1:12" x14ac:dyDescent="0.25">
      <c r="A214" s="14"/>
      <c r="B214" s="13"/>
      <c r="C214" s="16" t="str">
        <f>IF($B214="","",IFERROR(INDEX('Inventory'!$B$3:$B$502,MATCH($B214,'Inventory'!$A$3:$A$502,0)),"unknown no."))</f>
        <v/>
      </c>
      <c r="D214" s="13"/>
      <c r="E214" s="13"/>
      <c r="F214" s="13"/>
      <c r="G214" s="14"/>
      <c r="H214" s="14"/>
      <c r="I214" s="13"/>
      <c r="J214" s="16" t="str">
        <f>IF($B214="","",IF($H214&lt;&gt;"","returned",IF(AND($G214&lt;&gt;"",$G214&lt;TODAY()),"overdue","open")))</f>
        <v/>
      </c>
      <c r="K214" s="13"/>
      <c r="L214" s="16" t="str">
        <f>IF(AND($B214&lt;&gt;"",$H214=""),$B214,"")</f>
        <v/>
      </c>
    </row>
    <row r="215" spans="1:12" x14ac:dyDescent="0.25">
      <c r="A215" s="14"/>
      <c r="B215" s="13"/>
      <c r="C215" s="16" t="str">
        <f>IF($B215="","",IFERROR(INDEX('Inventory'!$B$3:$B$502,MATCH($B215,'Inventory'!$A$3:$A$502,0)),"unknown no."))</f>
        <v/>
      </c>
      <c r="D215" s="13"/>
      <c r="E215" s="13"/>
      <c r="F215" s="13"/>
      <c r="G215" s="14"/>
      <c r="H215" s="14"/>
      <c r="I215" s="13"/>
      <c r="J215" s="16" t="str">
        <f>IF($B215="","",IF($H215&lt;&gt;"","returned",IF(AND($G215&lt;&gt;"",$G215&lt;TODAY()),"overdue","open")))</f>
        <v/>
      </c>
      <c r="K215" s="13"/>
      <c r="L215" s="16" t="str">
        <f>IF(AND($B215&lt;&gt;"",$H215=""),$B215,"")</f>
        <v/>
      </c>
    </row>
    <row r="216" spans="1:12" x14ac:dyDescent="0.25">
      <c r="A216" s="14"/>
      <c r="B216" s="13"/>
      <c r="C216" s="16" t="str">
        <f>IF($B216="","",IFERROR(INDEX('Inventory'!$B$3:$B$502,MATCH($B216,'Inventory'!$A$3:$A$502,0)),"unknown no."))</f>
        <v/>
      </c>
      <c r="D216" s="13"/>
      <c r="E216" s="13"/>
      <c r="F216" s="13"/>
      <c r="G216" s="14"/>
      <c r="H216" s="14"/>
      <c r="I216" s="13"/>
      <c r="J216" s="16" t="str">
        <f>IF($B216="","",IF($H216&lt;&gt;"","returned",IF(AND($G216&lt;&gt;"",$G216&lt;TODAY()),"overdue","open")))</f>
        <v/>
      </c>
      <c r="K216" s="13"/>
      <c r="L216" s="16" t="str">
        <f>IF(AND($B216&lt;&gt;"",$H216=""),$B216,"")</f>
        <v/>
      </c>
    </row>
    <row r="217" spans="1:12" x14ac:dyDescent="0.25">
      <c r="A217" s="14"/>
      <c r="B217" s="13"/>
      <c r="C217" s="16" t="str">
        <f>IF($B217="","",IFERROR(INDEX('Inventory'!$B$3:$B$502,MATCH($B217,'Inventory'!$A$3:$A$502,0)),"unknown no."))</f>
        <v/>
      </c>
      <c r="D217" s="13"/>
      <c r="E217" s="13"/>
      <c r="F217" s="13"/>
      <c r="G217" s="14"/>
      <c r="H217" s="14"/>
      <c r="I217" s="13"/>
      <c r="J217" s="16" t="str">
        <f>IF($B217="","",IF($H217&lt;&gt;"","returned",IF(AND($G217&lt;&gt;"",$G217&lt;TODAY()),"overdue","open")))</f>
        <v/>
      </c>
      <c r="K217" s="13"/>
      <c r="L217" s="16" t="str">
        <f>IF(AND($B217&lt;&gt;"",$H217=""),$B217,"")</f>
        <v/>
      </c>
    </row>
    <row r="218" spans="1:12" x14ac:dyDescent="0.25">
      <c r="A218" s="14"/>
      <c r="B218" s="13"/>
      <c r="C218" s="16" t="str">
        <f>IF($B218="","",IFERROR(INDEX('Inventory'!$B$3:$B$502,MATCH($B218,'Inventory'!$A$3:$A$502,0)),"unknown no."))</f>
        <v/>
      </c>
      <c r="D218" s="13"/>
      <c r="E218" s="13"/>
      <c r="F218" s="13"/>
      <c r="G218" s="14"/>
      <c r="H218" s="14"/>
      <c r="I218" s="13"/>
      <c r="J218" s="16" t="str">
        <f>IF($B218="","",IF($H218&lt;&gt;"","returned",IF(AND($G218&lt;&gt;"",$G218&lt;TODAY()),"overdue","open")))</f>
        <v/>
      </c>
      <c r="K218" s="13"/>
      <c r="L218" s="16" t="str">
        <f>IF(AND($B218&lt;&gt;"",$H218=""),$B218,"")</f>
        <v/>
      </c>
    </row>
    <row r="219" spans="1:12" x14ac:dyDescent="0.25">
      <c r="A219" s="14"/>
      <c r="B219" s="13"/>
      <c r="C219" s="16" t="str">
        <f>IF($B219="","",IFERROR(INDEX('Inventory'!$B$3:$B$502,MATCH($B219,'Inventory'!$A$3:$A$502,0)),"unknown no."))</f>
        <v/>
      </c>
      <c r="D219" s="13"/>
      <c r="E219" s="13"/>
      <c r="F219" s="13"/>
      <c r="G219" s="14"/>
      <c r="H219" s="14"/>
      <c r="I219" s="13"/>
      <c r="J219" s="16" t="str">
        <f>IF($B219="","",IF($H219&lt;&gt;"","returned",IF(AND($G219&lt;&gt;"",$G219&lt;TODAY()),"overdue","open")))</f>
        <v/>
      </c>
      <c r="K219" s="13"/>
      <c r="L219" s="16" t="str">
        <f>IF(AND($B219&lt;&gt;"",$H219=""),$B219,"")</f>
        <v/>
      </c>
    </row>
    <row r="220" spans="1:12" x14ac:dyDescent="0.25">
      <c r="A220" s="14"/>
      <c r="B220" s="13"/>
      <c r="C220" s="16" t="str">
        <f>IF($B220="","",IFERROR(INDEX('Inventory'!$B$3:$B$502,MATCH($B220,'Inventory'!$A$3:$A$502,0)),"unknown no."))</f>
        <v/>
      </c>
      <c r="D220" s="13"/>
      <c r="E220" s="13"/>
      <c r="F220" s="13"/>
      <c r="G220" s="14"/>
      <c r="H220" s="14"/>
      <c r="I220" s="13"/>
      <c r="J220" s="16" t="str">
        <f>IF($B220="","",IF($H220&lt;&gt;"","returned",IF(AND($G220&lt;&gt;"",$G220&lt;TODAY()),"overdue","open")))</f>
        <v/>
      </c>
      <c r="K220" s="13"/>
      <c r="L220" s="16" t="str">
        <f>IF(AND($B220&lt;&gt;"",$H220=""),$B220,"")</f>
        <v/>
      </c>
    </row>
    <row r="221" spans="1:12" x14ac:dyDescent="0.25">
      <c r="A221" s="14"/>
      <c r="B221" s="13"/>
      <c r="C221" s="16" t="str">
        <f>IF($B221="","",IFERROR(INDEX('Inventory'!$B$3:$B$502,MATCH($B221,'Inventory'!$A$3:$A$502,0)),"unknown no."))</f>
        <v/>
      </c>
      <c r="D221" s="13"/>
      <c r="E221" s="13"/>
      <c r="F221" s="13"/>
      <c r="G221" s="14"/>
      <c r="H221" s="14"/>
      <c r="I221" s="13"/>
      <c r="J221" s="16" t="str">
        <f>IF($B221="","",IF($H221&lt;&gt;"","returned",IF(AND($G221&lt;&gt;"",$G221&lt;TODAY()),"overdue","open")))</f>
        <v/>
      </c>
      <c r="K221" s="13"/>
      <c r="L221" s="16" t="str">
        <f>IF(AND($B221&lt;&gt;"",$H221=""),$B221,"")</f>
        <v/>
      </c>
    </row>
    <row r="222" spans="1:12" x14ac:dyDescent="0.25">
      <c r="A222" s="14"/>
      <c r="B222" s="13"/>
      <c r="C222" s="16" t="str">
        <f>IF($B222="","",IFERROR(INDEX('Inventory'!$B$3:$B$502,MATCH($B222,'Inventory'!$A$3:$A$502,0)),"unknown no."))</f>
        <v/>
      </c>
      <c r="D222" s="13"/>
      <c r="E222" s="13"/>
      <c r="F222" s="13"/>
      <c r="G222" s="14"/>
      <c r="H222" s="14"/>
      <c r="I222" s="13"/>
      <c r="J222" s="16" t="str">
        <f>IF($B222="","",IF($H222&lt;&gt;"","returned",IF(AND($G222&lt;&gt;"",$G222&lt;TODAY()),"overdue","open")))</f>
        <v/>
      </c>
      <c r="K222" s="13"/>
      <c r="L222" s="16" t="str">
        <f>IF(AND($B222&lt;&gt;"",$H222=""),$B222,"")</f>
        <v/>
      </c>
    </row>
    <row r="223" spans="1:12" x14ac:dyDescent="0.25">
      <c r="A223" s="14"/>
      <c r="B223" s="13"/>
      <c r="C223" s="16" t="str">
        <f>IF($B223="","",IFERROR(INDEX('Inventory'!$B$3:$B$502,MATCH($B223,'Inventory'!$A$3:$A$502,0)),"unknown no."))</f>
        <v/>
      </c>
      <c r="D223" s="13"/>
      <c r="E223" s="13"/>
      <c r="F223" s="13"/>
      <c r="G223" s="14"/>
      <c r="H223" s="14"/>
      <c r="I223" s="13"/>
      <c r="J223" s="16" t="str">
        <f>IF($B223="","",IF($H223&lt;&gt;"","returned",IF(AND($G223&lt;&gt;"",$G223&lt;TODAY()),"overdue","open")))</f>
        <v/>
      </c>
      <c r="K223" s="13"/>
      <c r="L223" s="16" t="str">
        <f>IF(AND($B223&lt;&gt;"",$H223=""),$B223,"")</f>
        <v/>
      </c>
    </row>
    <row r="224" spans="1:12" x14ac:dyDescent="0.25">
      <c r="A224" s="14"/>
      <c r="B224" s="13"/>
      <c r="C224" s="16" t="str">
        <f>IF($B224="","",IFERROR(INDEX('Inventory'!$B$3:$B$502,MATCH($B224,'Inventory'!$A$3:$A$502,0)),"unknown no."))</f>
        <v/>
      </c>
      <c r="D224" s="13"/>
      <c r="E224" s="13"/>
      <c r="F224" s="13"/>
      <c r="G224" s="14"/>
      <c r="H224" s="14"/>
      <c r="I224" s="13"/>
      <c r="J224" s="16" t="str">
        <f>IF($B224="","",IF($H224&lt;&gt;"","returned",IF(AND($G224&lt;&gt;"",$G224&lt;TODAY()),"overdue","open")))</f>
        <v/>
      </c>
      <c r="K224" s="13"/>
      <c r="L224" s="16" t="str">
        <f>IF(AND($B224&lt;&gt;"",$H224=""),$B224,"")</f>
        <v/>
      </c>
    </row>
    <row r="225" spans="1:12" x14ac:dyDescent="0.25">
      <c r="A225" s="14"/>
      <c r="B225" s="13"/>
      <c r="C225" s="16" t="str">
        <f>IF($B225="","",IFERROR(INDEX('Inventory'!$B$3:$B$502,MATCH($B225,'Inventory'!$A$3:$A$502,0)),"unknown no."))</f>
        <v/>
      </c>
      <c r="D225" s="13"/>
      <c r="E225" s="13"/>
      <c r="F225" s="13"/>
      <c r="G225" s="14"/>
      <c r="H225" s="14"/>
      <c r="I225" s="13"/>
      <c r="J225" s="16" t="str">
        <f>IF($B225="","",IF($H225&lt;&gt;"","returned",IF(AND($G225&lt;&gt;"",$G225&lt;TODAY()),"overdue","open")))</f>
        <v/>
      </c>
      <c r="K225" s="13"/>
      <c r="L225" s="16" t="str">
        <f>IF(AND($B225&lt;&gt;"",$H225=""),$B225,"")</f>
        <v/>
      </c>
    </row>
    <row r="226" spans="1:12" x14ac:dyDescent="0.25">
      <c r="A226" s="14"/>
      <c r="B226" s="13"/>
      <c r="C226" s="16" t="str">
        <f>IF($B226="","",IFERROR(INDEX('Inventory'!$B$3:$B$502,MATCH($B226,'Inventory'!$A$3:$A$502,0)),"unknown no."))</f>
        <v/>
      </c>
      <c r="D226" s="13"/>
      <c r="E226" s="13"/>
      <c r="F226" s="13"/>
      <c r="G226" s="14"/>
      <c r="H226" s="14"/>
      <c r="I226" s="13"/>
      <c r="J226" s="16" t="str">
        <f>IF($B226="","",IF($H226&lt;&gt;"","returned",IF(AND($G226&lt;&gt;"",$G226&lt;TODAY()),"overdue","open")))</f>
        <v/>
      </c>
      <c r="K226" s="13"/>
      <c r="L226" s="16" t="str">
        <f>IF(AND($B226&lt;&gt;"",$H226=""),$B226,"")</f>
        <v/>
      </c>
    </row>
    <row r="227" spans="1:12" x14ac:dyDescent="0.25">
      <c r="A227" s="14"/>
      <c r="B227" s="13"/>
      <c r="C227" s="16" t="str">
        <f>IF($B227="","",IFERROR(INDEX('Inventory'!$B$3:$B$502,MATCH($B227,'Inventory'!$A$3:$A$502,0)),"unknown no."))</f>
        <v/>
      </c>
      <c r="D227" s="13"/>
      <c r="E227" s="13"/>
      <c r="F227" s="13"/>
      <c r="G227" s="14"/>
      <c r="H227" s="14"/>
      <c r="I227" s="13"/>
      <c r="J227" s="16" t="str">
        <f>IF($B227="","",IF($H227&lt;&gt;"","returned",IF(AND($G227&lt;&gt;"",$G227&lt;TODAY()),"overdue","open")))</f>
        <v/>
      </c>
      <c r="K227" s="13"/>
      <c r="L227" s="16" t="str">
        <f>IF(AND($B227&lt;&gt;"",$H227=""),$B227,"")</f>
        <v/>
      </c>
    </row>
    <row r="228" spans="1:12" x14ac:dyDescent="0.25">
      <c r="A228" s="14"/>
      <c r="B228" s="13"/>
      <c r="C228" s="16" t="str">
        <f>IF($B228="","",IFERROR(INDEX('Inventory'!$B$3:$B$502,MATCH($B228,'Inventory'!$A$3:$A$502,0)),"unknown no."))</f>
        <v/>
      </c>
      <c r="D228" s="13"/>
      <c r="E228" s="13"/>
      <c r="F228" s="13"/>
      <c r="G228" s="14"/>
      <c r="H228" s="14"/>
      <c r="I228" s="13"/>
      <c r="J228" s="16" t="str">
        <f>IF($B228="","",IF($H228&lt;&gt;"","returned",IF(AND($G228&lt;&gt;"",$G228&lt;TODAY()),"overdue","open")))</f>
        <v/>
      </c>
      <c r="K228" s="13"/>
      <c r="L228" s="16" t="str">
        <f>IF(AND($B228&lt;&gt;"",$H228=""),$B228,"")</f>
        <v/>
      </c>
    </row>
    <row r="229" spans="1:12" x14ac:dyDescent="0.25">
      <c r="A229" s="14"/>
      <c r="B229" s="13"/>
      <c r="C229" s="16" t="str">
        <f>IF($B229="","",IFERROR(INDEX('Inventory'!$B$3:$B$502,MATCH($B229,'Inventory'!$A$3:$A$502,0)),"unknown no."))</f>
        <v/>
      </c>
      <c r="D229" s="13"/>
      <c r="E229" s="13"/>
      <c r="F229" s="13"/>
      <c r="G229" s="14"/>
      <c r="H229" s="14"/>
      <c r="I229" s="13"/>
      <c r="J229" s="16" t="str">
        <f>IF($B229="","",IF($H229&lt;&gt;"","returned",IF(AND($G229&lt;&gt;"",$G229&lt;TODAY()),"overdue","open")))</f>
        <v/>
      </c>
      <c r="K229" s="13"/>
      <c r="L229" s="16" t="str">
        <f>IF(AND($B229&lt;&gt;"",$H229=""),$B229,"")</f>
        <v/>
      </c>
    </row>
    <row r="230" spans="1:12" x14ac:dyDescent="0.25">
      <c r="A230" s="14"/>
      <c r="B230" s="13"/>
      <c r="C230" s="16" t="str">
        <f>IF($B230="","",IFERROR(INDEX('Inventory'!$B$3:$B$502,MATCH($B230,'Inventory'!$A$3:$A$502,0)),"unknown no."))</f>
        <v/>
      </c>
      <c r="D230" s="13"/>
      <c r="E230" s="13"/>
      <c r="F230" s="13"/>
      <c r="G230" s="14"/>
      <c r="H230" s="14"/>
      <c r="I230" s="13"/>
      <c r="J230" s="16" t="str">
        <f>IF($B230="","",IF($H230&lt;&gt;"","returned",IF(AND($G230&lt;&gt;"",$G230&lt;TODAY()),"overdue","open")))</f>
        <v/>
      </c>
      <c r="K230" s="13"/>
      <c r="L230" s="16" t="str">
        <f>IF(AND($B230&lt;&gt;"",$H230=""),$B230,"")</f>
        <v/>
      </c>
    </row>
    <row r="231" spans="1:12" x14ac:dyDescent="0.25">
      <c r="A231" s="14"/>
      <c r="B231" s="13"/>
      <c r="C231" s="16" t="str">
        <f>IF($B231="","",IFERROR(INDEX('Inventory'!$B$3:$B$502,MATCH($B231,'Inventory'!$A$3:$A$502,0)),"unknown no."))</f>
        <v/>
      </c>
      <c r="D231" s="13"/>
      <c r="E231" s="13"/>
      <c r="F231" s="13"/>
      <c r="G231" s="14"/>
      <c r="H231" s="14"/>
      <c r="I231" s="13"/>
      <c r="J231" s="16" t="str">
        <f>IF($B231="","",IF($H231&lt;&gt;"","returned",IF(AND($G231&lt;&gt;"",$G231&lt;TODAY()),"overdue","open")))</f>
        <v/>
      </c>
      <c r="K231" s="13"/>
      <c r="L231" s="16" t="str">
        <f>IF(AND($B231&lt;&gt;"",$H231=""),$B231,"")</f>
        <v/>
      </c>
    </row>
    <row r="232" spans="1:12" x14ac:dyDescent="0.25">
      <c r="A232" s="14"/>
      <c r="B232" s="13"/>
      <c r="C232" s="16" t="str">
        <f>IF($B232="","",IFERROR(INDEX('Inventory'!$B$3:$B$502,MATCH($B232,'Inventory'!$A$3:$A$502,0)),"unknown no."))</f>
        <v/>
      </c>
      <c r="D232" s="13"/>
      <c r="E232" s="13"/>
      <c r="F232" s="13"/>
      <c r="G232" s="14"/>
      <c r="H232" s="14"/>
      <c r="I232" s="13"/>
      <c r="J232" s="16" t="str">
        <f>IF($B232="","",IF($H232&lt;&gt;"","returned",IF(AND($G232&lt;&gt;"",$G232&lt;TODAY()),"overdue","open")))</f>
        <v/>
      </c>
      <c r="K232" s="13"/>
      <c r="L232" s="16" t="str">
        <f>IF(AND($B232&lt;&gt;"",$H232=""),$B232,"")</f>
        <v/>
      </c>
    </row>
    <row r="233" spans="1:12" x14ac:dyDescent="0.25">
      <c r="A233" s="14"/>
      <c r="B233" s="13"/>
      <c r="C233" s="16" t="str">
        <f>IF($B233="","",IFERROR(INDEX('Inventory'!$B$3:$B$502,MATCH($B233,'Inventory'!$A$3:$A$502,0)),"unknown no."))</f>
        <v/>
      </c>
      <c r="D233" s="13"/>
      <c r="E233" s="13"/>
      <c r="F233" s="13"/>
      <c r="G233" s="14"/>
      <c r="H233" s="14"/>
      <c r="I233" s="13"/>
      <c r="J233" s="16" t="str">
        <f>IF($B233="","",IF($H233&lt;&gt;"","returned",IF(AND($G233&lt;&gt;"",$G233&lt;TODAY()),"overdue","open")))</f>
        <v/>
      </c>
      <c r="K233" s="13"/>
      <c r="L233" s="16" t="str">
        <f>IF(AND($B233&lt;&gt;"",$H233=""),$B233,"")</f>
        <v/>
      </c>
    </row>
    <row r="234" spans="1:12" x14ac:dyDescent="0.25">
      <c r="A234" s="14"/>
      <c r="B234" s="13"/>
      <c r="C234" s="16" t="str">
        <f>IF($B234="","",IFERROR(INDEX('Inventory'!$B$3:$B$502,MATCH($B234,'Inventory'!$A$3:$A$502,0)),"unknown no."))</f>
        <v/>
      </c>
      <c r="D234" s="13"/>
      <c r="E234" s="13"/>
      <c r="F234" s="13"/>
      <c r="G234" s="14"/>
      <c r="H234" s="14"/>
      <c r="I234" s="13"/>
      <c r="J234" s="16" t="str">
        <f>IF($B234="","",IF($H234&lt;&gt;"","returned",IF(AND($G234&lt;&gt;"",$G234&lt;TODAY()),"overdue","open")))</f>
        <v/>
      </c>
      <c r="K234" s="13"/>
      <c r="L234" s="16" t="str">
        <f>IF(AND($B234&lt;&gt;"",$H234=""),$B234,"")</f>
        <v/>
      </c>
    </row>
    <row r="235" spans="1:12" x14ac:dyDescent="0.25">
      <c r="A235" s="14"/>
      <c r="B235" s="13"/>
      <c r="C235" s="16" t="str">
        <f>IF($B235="","",IFERROR(INDEX('Inventory'!$B$3:$B$502,MATCH($B235,'Inventory'!$A$3:$A$502,0)),"unknown no."))</f>
        <v/>
      </c>
      <c r="D235" s="13"/>
      <c r="E235" s="13"/>
      <c r="F235" s="13"/>
      <c r="G235" s="14"/>
      <c r="H235" s="14"/>
      <c r="I235" s="13"/>
      <c r="J235" s="16" t="str">
        <f>IF($B235="","",IF($H235&lt;&gt;"","returned",IF(AND($G235&lt;&gt;"",$G235&lt;TODAY()),"overdue","open")))</f>
        <v/>
      </c>
      <c r="K235" s="13"/>
      <c r="L235" s="16" t="str">
        <f>IF(AND($B235&lt;&gt;"",$H235=""),$B235,"")</f>
        <v/>
      </c>
    </row>
    <row r="236" spans="1:12" x14ac:dyDescent="0.25">
      <c r="A236" s="14"/>
      <c r="B236" s="13"/>
      <c r="C236" s="16" t="str">
        <f>IF($B236="","",IFERROR(INDEX('Inventory'!$B$3:$B$502,MATCH($B236,'Inventory'!$A$3:$A$502,0)),"unknown no."))</f>
        <v/>
      </c>
      <c r="D236" s="13"/>
      <c r="E236" s="13"/>
      <c r="F236" s="13"/>
      <c r="G236" s="14"/>
      <c r="H236" s="14"/>
      <c r="I236" s="13"/>
      <c r="J236" s="16" t="str">
        <f>IF($B236="","",IF($H236&lt;&gt;"","returned",IF(AND($G236&lt;&gt;"",$G236&lt;TODAY()),"overdue","open")))</f>
        <v/>
      </c>
      <c r="K236" s="13"/>
      <c r="L236" s="16" t="str">
        <f>IF(AND($B236&lt;&gt;"",$H236=""),$B236,"")</f>
        <v/>
      </c>
    </row>
    <row r="237" spans="1:12" x14ac:dyDescent="0.25">
      <c r="A237" s="14"/>
      <c r="B237" s="13"/>
      <c r="C237" s="16" t="str">
        <f>IF($B237="","",IFERROR(INDEX('Inventory'!$B$3:$B$502,MATCH($B237,'Inventory'!$A$3:$A$502,0)),"unknown no."))</f>
        <v/>
      </c>
      <c r="D237" s="13"/>
      <c r="E237" s="13"/>
      <c r="F237" s="13"/>
      <c r="G237" s="14"/>
      <c r="H237" s="14"/>
      <c r="I237" s="13"/>
      <c r="J237" s="16" t="str">
        <f>IF($B237="","",IF($H237&lt;&gt;"","returned",IF(AND($G237&lt;&gt;"",$G237&lt;TODAY()),"overdue","open")))</f>
        <v/>
      </c>
      <c r="K237" s="13"/>
      <c r="L237" s="16" t="str">
        <f>IF(AND($B237&lt;&gt;"",$H237=""),$B237,"")</f>
        <v/>
      </c>
    </row>
    <row r="238" spans="1:12" x14ac:dyDescent="0.25">
      <c r="A238" s="14"/>
      <c r="B238" s="13"/>
      <c r="C238" s="16" t="str">
        <f>IF($B238="","",IFERROR(INDEX('Inventory'!$B$3:$B$502,MATCH($B238,'Inventory'!$A$3:$A$502,0)),"unknown no."))</f>
        <v/>
      </c>
      <c r="D238" s="13"/>
      <c r="E238" s="13"/>
      <c r="F238" s="13"/>
      <c r="G238" s="14"/>
      <c r="H238" s="14"/>
      <c r="I238" s="13"/>
      <c r="J238" s="16" t="str">
        <f>IF($B238="","",IF($H238&lt;&gt;"","returned",IF(AND($G238&lt;&gt;"",$G238&lt;TODAY()),"overdue","open")))</f>
        <v/>
      </c>
      <c r="K238" s="13"/>
      <c r="L238" s="16" t="str">
        <f>IF(AND($B238&lt;&gt;"",$H238=""),$B238,"")</f>
        <v/>
      </c>
    </row>
    <row r="239" spans="1:12" x14ac:dyDescent="0.25">
      <c r="A239" s="14"/>
      <c r="B239" s="13"/>
      <c r="C239" s="16" t="str">
        <f>IF($B239="","",IFERROR(INDEX('Inventory'!$B$3:$B$502,MATCH($B239,'Inventory'!$A$3:$A$502,0)),"unknown no."))</f>
        <v/>
      </c>
      <c r="D239" s="13"/>
      <c r="E239" s="13"/>
      <c r="F239" s="13"/>
      <c r="G239" s="14"/>
      <c r="H239" s="14"/>
      <c r="I239" s="13"/>
      <c r="J239" s="16" t="str">
        <f>IF($B239="","",IF($H239&lt;&gt;"","returned",IF(AND($G239&lt;&gt;"",$G239&lt;TODAY()),"overdue","open")))</f>
        <v/>
      </c>
      <c r="K239" s="13"/>
      <c r="L239" s="16" t="str">
        <f>IF(AND($B239&lt;&gt;"",$H239=""),$B239,"")</f>
        <v/>
      </c>
    </row>
    <row r="240" spans="1:12" x14ac:dyDescent="0.25">
      <c r="A240" s="14"/>
      <c r="B240" s="13"/>
      <c r="C240" s="16" t="str">
        <f>IF($B240="","",IFERROR(INDEX('Inventory'!$B$3:$B$502,MATCH($B240,'Inventory'!$A$3:$A$502,0)),"unknown no."))</f>
        <v/>
      </c>
      <c r="D240" s="13"/>
      <c r="E240" s="13"/>
      <c r="F240" s="13"/>
      <c r="G240" s="14"/>
      <c r="H240" s="14"/>
      <c r="I240" s="13"/>
      <c r="J240" s="16" t="str">
        <f>IF($B240="","",IF($H240&lt;&gt;"","returned",IF(AND($G240&lt;&gt;"",$G240&lt;TODAY()),"overdue","open")))</f>
        <v/>
      </c>
      <c r="K240" s="13"/>
      <c r="L240" s="16" t="str">
        <f>IF(AND($B240&lt;&gt;"",$H240=""),$B240,"")</f>
        <v/>
      </c>
    </row>
    <row r="241" spans="1:12" x14ac:dyDescent="0.25">
      <c r="A241" s="14"/>
      <c r="B241" s="13"/>
      <c r="C241" s="16" t="str">
        <f>IF($B241="","",IFERROR(INDEX('Inventory'!$B$3:$B$502,MATCH($B241,'Inventory'!$A$3:$A$502,0)),"unknown no."))</f>
        <v/>
      </c>
      <c r="D241" s="13"/>
      <c r="E241" s="13"/>
      <c r="F241" s="13"/>
      <c r="G241" s="14"/>
      <c r="H241" s="14"/>
      <c r="I241" s="13"/>
      <c r="J241" s="16" t="str">
        <f>IF($B241="","",IF($H241&lt;&gt;"","returned",IF(AND($G241&lt;&gt;"",$G241&lt;TODAY()),"overdue","open")))</f>
        <v/>
      </c>
      <c r="K241" s="13"/>
      <c r="L241" s="16" t="str">
        <f>IF(AND($B241&lt;&gt;"",$H241=""),$B241,"")</f>
        <v/>
      </c>
    </row>
    <row r="242" spans="1:12" x14ac:dyDescent="0.25">
      <c r="A242" s="14"/>
      <c r="B242" s="13"/>
      <c r="C242" s="16" t="str">
        <f>IF($B242="","",IFERROR(INDEX('Inventory'!$B$3:$B$502,MATCH($B242,'Inventory'!$A$3:$A$502,0)),"unknown no."))</f>
        <v/>
      </c>
      <c r="D242" s="13"/>
      <c r="E242" s="13"/>
      <c r="F242" s="13"/>
      <c r="G242" s="14"/>
      <c r="H242" s="14"/>
      <c r="I242" s="13"/>
      <c r="J242" s="16" t="str">
        <f>IF($B242="","",IF($H242&lt;&gt;"","returned",IF(AND($G242&lt;&gt;"",$G242&lt;TODAY()),"overdue","open")))</f>
        <v/>
      </c>
      <c r="K242" s="13"/>
      <c r="L242" s="16" t="str">
        <f>IF(AND($B242&lt;&gt;"",$H242=""),$B242,"")</f>
        <v/>
      </c>
    </row>
    <row r="243" spans="1:12" x14ac:dyDescent="0.25">
      <c r="A243" s="14"/>
      <c r="B243" s="13"/>
      <c r="C243" s="16" t="str">
        <f>IF($B243="","",IFERROR(INDEX('Inventory'!$B$3:$B$502,MATCH($B243,'Inventory'!$A$3:$A$502,0)),"unknown no."))</f>
        <v/>
      </c>
      <c r="D243" s="13"/>
      <c r="E243" s="13"/>
      <c r="F243" s="13"/>
      <c r="G243" s="14"/>
      <c r="H243" s="14"/>
      <c r="I243" s="13"/>
      <c r="J243" s="16" t="str">
        <f>IF($B243="","",IF($H243&lt;&gt;"","returned",IF(AND($G243&lt;&gt;"",$G243&lt;TODAY()),"overdue","open")))</f>
        <v/>
      </c>
      <c r="K243" s="13"/>
      <c r="L243" s="16" t="str">
        <f>IF(AND($B243&lt;&gt;"",$H243=""),$B243,"")</f>
        <v/>
      </c>
    </row>
    <row r="244" spans="1:12" x14ac:dyDescent="0.25">
      <c r="A244" s="14"/>
      <c r="B244" s="13"/>
      <c r="C244" s="16" t="str">
        <f>IF($B244="","",IFERROR(INDEX('Inventory'!$B$3:$B$502,MATCH($B244,'Inventory'!$A$3:$A$502,0)),"unknown no."))</f>
        <v/>
      </c>
      <c r="D244" s="13"/>
      <c r="E244" s="13"/>
      <c r="F244" s="13"/>
      <c r="G244" s="14"/>
      <c r="H244" s="14"/>
      <c r="I244" s="13"/>
      <c r="J244" s="16" t="str">
        <f>IF($B244="","",IF($H244&lt;&gt;"","returned",IF(AND($G244&lt;&gt;"",$G244&lt;TODAY()),"overdue","open")))</f>
        <v/>
      </c>
      <c r="K244" s="13"/>
      <c r="L244" s="16" t="str">
        <f>IF(AND($B244&lt;&gt;"",$H244=""),$B244,"")</f>
        <v/>
      </c>
    </row>
    <row r="245" spans="1:12" x14ac:dyDescent="0.25">
      <c r="A245" s="14"/>
      <c r="B245" s="13"/>
      <c r="C245" s="16" t="str">
        <f>IF($B245="","",IFERROR(INDEX('Inventory'!$B$3:$B$502,MATCH($B245,'Inventory'!$A$3:$A$502,0)),"unknown no."))</f>
        <v/>
      </c>
      <c r="D245" s="13"/>
      <c r="E245" s="13"/>
      <c r="F245" s="13"/>
      <c r="G245" s="14"/>
      <c r="H245" s="14"/>
      <c r="I245" s="13"/>
      <c r="J245" s="16" t="str">
        <f>IF($B245="","",IF($H245&lt;&gt;"","returned",IF(AND($G245&lt;&gt;"",$G245&lt;TODAY()),"overdue","open")))</f>
        <v/>
      </c>
      <c r="K245" s="13"/>
      <c r="L245" s="16" t="str">
        <f>IF(AND($B245&lt;&gt;"",$H245=""),$B245,"")</f>
        <v/>
      </c>
    </row>
    <row r="246" spans="1:12" x14ac:dyDescent="0.25">
      <c r="A246" s="14"/>
      <c r="B246" s="13"/>
      <c r="C246" s="16" t="str">
        <f>IF($B246="","",IFERROR(INDEX('Inventory'!$B$3:$B$502,MATCH($B246,'Inventory'!$A$3:$A$502,0)),"unknown no."))</f>
        <v/>
      </c>
      <c r="D246" s="13"/>
      <c r="E246" s="13"/>
      <c r="F246" s="13"/>
      <c r="G246" s="14"/>
      <c r="H246" s="14"/>
      <c r="I246" s="13"/>
      <c r="J246" s="16" t="str">
        <f>IF($B246="","",IF($H246&lt;&gt;"","returned",IF(AND($G246&lt;&gt;"",$G246&lt;TODAY()),"overdue","open")))</f>
        <v/>
      </c>
      <c r="K246" s="13"/>
      <c r="L246" s="16" t="str">
        <f>IF(AND($B246&lt;&gt;"",$H246=""),$B246,"")</f>
        <v/>
      </c>
    </row>
    <row r="247" spans="1:12" x14ac:dyDescent="0.25">
      <c r="A247" s="14"/>
      <c r="B247" s="13"/>
      <c r="C247" s="16" t="str">
        <f>IF($B247="","",IFERROR(INDEX('Inventory'!$B$3:$B$502,MATCH($B247,'Inventory'!$A$3:$A$502,0)),"unknown no."))</f>
        <v/>
      </c>
      <c r="D247" s="13"/>
      <c r="E247" s="13"/>
      <c r="F247" s="13"/>
      <c r="G247" s="14"/>
      <c r="H247" s="14"/>
      <c r="I247" s="13"/>
      <c r="J247" s="16" t="str">
        <f>IF($B247="","",IF($H247&lt;&gt;"","returned",IF(AND($G247&lt;&gt;"",$G247&lt;TODAY()),"overdue","open")))</f>
        <v/>
      </c>
      <c r="K247" s="13"/>
      <c r="L247" s="16" t="str">
        <f>IF(AND($B247&lt;&gt;"",$H247=""),$B247,"")</f>
        <v/>
      </c>
    </row>
    <row r="248" spans="1:12" x14ac:dyDescent="0.25">
      <c r="A248" s="14"/>
      <c r="B248" s="13"/>
      <c r="C248" s="16" t="str">
        <f>IF($B248="","",IFERROR(INDEX('Inventory'!$B$3:$B$502,MATCH($B248,'Inventory'!$A$3:$A$502,0)),"unknown no."))</f>
        <v/>
      </c>
      <c r="D248" s="13"/>
      <c r="E248" s="13"/>
      <c r="F248" s="13"/>
      <c r="G248" s="14"/>
      <c r="H248" s="14"/>
      <c r="I248" s="13"/>
      <c r="J248" s="16" t="str">
        <f>IF($B248="","",IF($H248&lt;&gt;"","returned",IF(AND($G248&lt;&gt;"",$G248&lt;TODAY()),"overdue","open")))</f>
        <v/>
      </c>
      <c r="K248" s="13"/>
      <c r="L248" s="16" t="str">
        <f>IF(AND($B248&lt;&gt;"",$H248=""),$B248,"")</f>
        <v/>
      </c>
    </row>
    <row r="249" spans="1:12" x14ac:dyDescent="0.25">
      <c r="A249" s="14"/>
      <c r="B249" s="13"/>
      <c r="C249" s="16" t="str">
        <f>IF($B249="","",IFERROR(INDEX('Inventory'!$B$3:$B$502,MATCH($B249,'Inventory'!$A$3:$A$502,0)),"unknown no."))</f>
        <v/>
      </c>
      <c r="D249" s="13"/>
      <c r="E249" s="13"/>
      <c r="F249" s="13"/>
      <c r="G249" s="14"/>
      <c r="H249" s="14"/>
      <c r="I249" s="13"/>
      <c r="J249" s="16" t="str">
        <f>IF($B249="","",IF($H249&lt;&gt;"","returned",IF(AND($G249&lt;&gt;"",$G249&lt;TODAY()),"overdue","open")))</f>
        <v/>
      </c>
      <c r="K249" s="13"/>
      <c r="L249" s="16" t="str">
        <f>IF(AND($B249&lt;&gt;"",$H249=""),$B249,"")</f>
        <v/>
      </c>
    </row>
    <row r="250" spans="1:12" x14ac:dyDescent="0.25">
      <c r="A250" s="14"/>
      <c r="B250" s="13"/>
      <c r="C250" s="16" t="str">
        <f>IF($B250="","",IFERROR(INDEX('Inventory'!$B$3:$B$502,MATCH($B250,'Inventory'!$A$3:$A$502,0)),"unknown no."))</f>
        <v/>
      </c>
      <c r="D250" s="13"/>
      <c r="E250" s="13"/>
      <c r="F250" s="13"/>
      <c r="G250" s="14"/>
      <c r="H250" s="14"/>
      <c r="I250" s="13"/>
      <c r="J250" s="16" t="str">
        <f>IF($B250="","",IF($H250&lt;&gt;"","returned",IF(AND($G250&lt;&gt;"",$G250&lt;TODAY()),"overdue","open")))</f>
        <v/>
      </c>
      <c r="K250" s="13"/>
      <c r="L250" s="16" t="str">
        <f>IF(AND($B250&lt;&gt;"",$H250=""),$B250,"")</f>
        <v/>
      </c>
    </row>
    <row r="251" spans="1:12" x14ac:dyDescent="0.25">
      <c r="A251" s="14"/>
      <c r="B251" s="13"/>
      <c r="C251" s="16" t="str">
        <f>IF($B251="","",IFERROR(INDEX('Inventory'!$B$3:$B$502,MATCH($B251,'Inventory'!$A$3:$A$502,0)),"unknown no."))</f>
        <v/>
      </c>
      <c r="D251" s="13"/>
      <c r="E251" s="13"/>
      <c r="F251" s="13"/>
      <c r="G251" s="14"/>
      <c r="H251" s="14"/>
      <c r="I251" s="13"/>
      <c r="J251" s="16" t="str">
        <f>IF($B251="","",IF($H251&lt;&gt;"","returned",IF(AND($G251&lt;&gt;"",$G251&lt;TODAY()),"overdue","open")))</f>
        <v/>
      </c>
      <c r="K251" s="13"/>
      <c r="L251" s="16" t="str">
        <f>IF(AND($B251&lt;&gt;"",$H251=""),$B251,"")</f>
        <v/>
      </c>
    </row>
    <row r="252" spans="1:12" x14ac:dyDescent="0.25">
      <c r="A252" s="14"/>
      <c r="B252" s="13"/>
      <c r="C252" s="16" t="str">
        <f>IF($B252="","",IFERROR(INDEX('Inventory'!$B$3:$B$502,MATCH($B252,'Inventory'!$A$3:$A$502,0)),"unknown no."))</f>
        <v/>
      </c>
      <c r="D252" s="13"/>
      <c r="E252" s="13"/>
      <c r="F252" s="13"/>
      <c r="G252" s="14"/>
      <c r="H252" s="14"/>
      <c r="I252" s="13"/>
      <c r="J252" s="16" t="str">
        <f>IF($B252="","",IF($H252&lt;&gt;"","returned",IF(AND($G252&lt;&gt;"",$G252&lt;TODAY()),"overdue","open")))</f>
        <v/>
      </c>
      <c r="K252" s="13"/>
      <c r="L252" s="16" t="str">
        <f>IF(AND($B252&lt;&gt;"",$H252=""),$B252,"")</f>
        <v/>
      </c>
    </row>
    <row r="253" spans="1:12" x14ac:dyDescent="0.25">
      <c r="A253" s="14"/>
      <c r="B253" s="13"/>
      <c r="C253" s="16" t="str">
        <f>IF($B253="","",IFERROR(INDEX('Inventory'!$B$3:$B$502,MATCH($B253,'Inventory'!$A$3:$A$502,0)),"unknown no."))</f>
        <v/>
      </c>
      <c r="D253" s="13"/>
      <c r="E253" s="13"/>
      <c r="F253" s="13"/>
      <c r="G253" s="14"/>
      <c r="H253" s="14"/>
      <c r="I253" s="13"/>
      <c r="J253" s="16" t="str">
        <f>IF($B253="","",IF($H253&lt;&gt;"","returned",IF(AND($G253&lt;&gt;"",$G253&lt;TODAY()),"overdue","open")))</f>
        <v/>
      </c>
      <c r="K253" s="13"/>
      <c r="L253" s="16" t="str">
        <f>IF(AND($B253&lt;&gt;"",$H253=""),$B253,"")</f>
        <v/>
      </c>
    </row>
    <row r="254" spans="1:12" x14ac:dyDescent="0.25">
      <c r="A254" s="14"/>
      <c r="B254" s="13"/>
      <c r="C254" s="16" t="str">
        <f>IF($B254="","",IFERROR(INDEX('Inventory'!$B$3:$B$502,MATCH($B254,'Inventory'!$A$3:$A$502,0)),"unknown no."))</f>
        <v/>
      </c>
      <c r="D254" s="13"/>
      <c r="E254" s="13"/>
      <c r="F254" s="13"/>
      <c r="G254" s="14"/>
      <c r="H254" s="14"/>
      <c r="I254" s="13"/>
      <c r="J254" s="16" t="str">
        <f>IF($B254="","",IF($H254&lt;&gt;"","returned",IF(AND($G254&lt;&gt;"",$G254&lt;TODAY()),"overdue","open")))</f>
        <v/>
      </c>
      <c r="K254" s="13"/>
      <c r="L254" s="16" t="str">
        <f>IF(AND($B254&lt;&gt;"",$H254=""),$B254,"")</f>
        <v/>
      </c>
    </row>
    <row r="255" spans="1:12" x14ac:dyDescent="0.25">
      <c r="A255" s="14"/>
      <c r="B255" s="13"/>
      <c r="C255" s="16" t="str">
        <f>IF($B255="","",IFERROR(INDEX('Inventory'!$B$3:$B$502,MATCH($B255,'Inventory'!$A$3:$A$502,0)),"unknown no."))</f>
        <v/>
      </c>
      <c r="D255" s="13"/>
      <c r="E255" s="13"/>
      <c r="F255" s="13"/>
      <c r="G255" s="14"/>
      <c r="H255" s="14"/>
      <c r="I255" s="13"/>
      <c r="J255" s="16" t="str">
        <f>IF($B255="","",IF($H255&lt;&gt;"","returned",IF(AND($G255&lt;&gt;"",$G255&lt;TODAY()),"overdue","open")))</f>
        <v/>
      </c>
      <c r="K255" s="13"/>
      <c r="L255" s="16" t="str">
        <f>IF(AND($B255&lt;&gt;"",$H255=""),$B255,"")</f>
        <v/>
      </c>
    </row>
    <row r="256" spans="1:12" x14ac:dyDescent="0.25">
      <c r="A256" s="14"/>
      <c r="B256" s="13"/>
      <c r="C256" s="16" t="str">
        <f>IF($B256="","",IFERROR(INDEX('Inventory'!$B$3:$B$502,MATCH($B256,'Inventory'!$A$3:$A$502,0)),"unknown no."))</f>
        <v/>
      </c>
      <c r="D256" s="13"/>
      <c r="E256" s="13"/>
      <c r="F256" s="13"/>
      <c r="G256" s="14"/>
      <c r="H256" s="14"/>
      <c r="I256" s="13"/>
      <c r="J256" s="16" t="str">
        <f>IF($B256="","",IF($H256&lt;&gt;"","returned",IF(AND($G256&lt;&gt;"",$G256&lt;TODAY()),"overdue","open")))</f>
        <v/>
      </c>
      <c r="K256" s="13"/>
      <c r="L256" s="16" t="str">
        <f>IF(AND($B256&lt;&gt;"",$H256=""),$B256,"")</f>
        <v/>
      </c>
    </row>
    <row r="257" spans="1:12" x14ac:dyDescent="0.25">
      <c r="A257" s="14"/>
      <c r="B257" s="13"/>
      <c r="C257" s="16" t="str">
        <f>IF($B257="","",IFERROR(INDEX('Inventory'!$B$3:$B$502,MATCH($B257,'Inventory'!$A$3:$A$502,0)),"unknown no."))</f>
        <v/>
      </c>
      <c r="D257" s="13"/>
      <c r="E257" s="13"/>
      <c r="F257" s="13"/>
      <c r="G257" s="14"/>
      <c r="H257" s="14"/>
      <c r="I257" s="13"/>
      <c r="J257" s="16" t="str">
        <f>IF($B257="","",IF($H257&lt;&gt;"","returned",IF(AND($G257&lt;&gt;"",$G257&lt;TODAY()),"overdue","open")))</f>
        <v/>
      </c>
      <c r="K257" s="13"/>
      <c r="L257" s="16" t="str">
        <f>IF(AND($B257&lt;&gt;"",$H257=""),$B257,"")</f>
        <v/>
      </c>
    </row>
    <row r="258" spans="1:12" x14ac:dyDescent="0.25">
      <c r="A258" s="14"/>
      <c r="B258" s="13"/>
      <c r="C258" s="16" t="str">
        <f>IF($B258="","",IFERROR(INDEX('Inventory'!$B$3:$B$502,MATCH($B258,'Inventory'!$A$3:$A$502,0)),"unknown no."))</f>
        <v/>
      </c>
      <c r="D258" s="13"/>
      <c r="E258" s="13"/>
      <c r="F258" s="13"/>
      <c r="G258" s="14"/>
      <c r="H258" s="14"/>
      <c r="I258" s="13"/>
      <c r="J258" s="16" t="str">
        <f>IF($B258="","",IF($H258&lt;&gt;"","returned",IF(AND($G258&lt;&gt;"",$G258&lt;TODAY()),"overdue","open")))</f>
        <v/>
      </c>
      <c r="K258" s="13"/>
      <c r="L258" s="16" t="str">
        <f>IF(AND($B258&lt;&gt;"",$H258=""),$B258,"")</f>
        <v/>
      </c>
    </row>
    <row r="259" spans="1:12" x14ac:dyDescent="0.25">
      <c r="A259" s="14"/>
      <c r="B259" s="13"/>
      <c r="C259" s="16" t="str">
        <f>IF($B259="","",IFERROR(INDEX('Inventory'!$B$3:$B$502,MATCH($B259,'Inventory'!$A$3:$A$502,0)),"unknown no."))</f>
        <v/>
      </c>
      <c r="D259" s="13"/>
      <c r="E259" s="13"/>
      <c r="F259" s="13"/>
      <c r="G259" s="14"/>
      <c r="H259" s="14"/>
      <c r="I259" s="13"/>
      <c r="J259" s="16" t="str">
        <f>IF($B259="","",IF($H259&lt;&gt;"","returned",IF(AND($G259&lt;&gt;"",$G259&lt;TODAY()),"overdue","open")))</f>
        <v/>
      </c>
      <c r="K259" s="13"/>
      <c r="L259" s="16" t="str">
        <f>IF(AND($B259&lt;&gt;"",$H259=""),$B259,"")</f>
        <v/>
      </c>
    </row>
    <row r="260" spans="1:12" x14ac:dyDescent="0.25">
      <c r="A260" s="14"/>
      <c r="B260" s="13"/>
      <c r="C260" s="16" t="str">
        <f>IF($B260="","",IFERROR(INDEX('Inventory'!$B$3:$B$502,MATCH($B260,'Inventory'!$A$3:$A$502,0)),"unknown no."))</f>
        <v/>
      </c>
      <c r="D260" s="13"/>
      <c r="E260" s="13"/>
      <c r="F260" s="13"/>
      <c r="G260" s="14"/>
      <c r="H260" s="14"/>
      <c r="I260" s="13"/>
      <c r="J260" s="16" t="str">
        <f>IF($B260="","",IF($H260&lt;&gt;"","returned",IF(AND($G260&lt;&gt;"",$G260&lt;TODAY()),"overdue","open")))</f>
        <v/>
      </c>
      <c r="K260" s="13"/>
      <c r="L260" s="16" t="str">
        <f>IF(AND($B260&lt;&gt;"",$H260=""),$B260,"")</f>
        <v/>
      </c>
    </row>
    <row r="261" spans="1:12" x14ac:dyDescent="0.25">
      <c r="A261" s="14"/>
      <c r="B261" s="13"/>
      <c r="C261" s="16" t="str">
        <f>IF($B261="","",IFERROR(INDEX('Inventory'!$B$3:$B$502,MATCH($B261,'Inventory'!$A$3:$A$502,0)),"unknown no."))</f>
        <v/>
      </c>
      <c r="D261" s="13"/>
      <c r="E261" s="13"/>
      <c r="F261" s="13"/>
      <c r="G261" s="14"/>
      <c r="H261" s="14"/>
      <c r="I261" s="13"/>
      <c r="J261" s="16" t="str">
        <f>IF($B261="","",IF($H261&lt;&gt;"","returned",IF(AND($G261&lt;&gt;"",$G261&lt;TODAY()),"overdue","open")))</f>
        <v/>
      </c>
      <c r="K261" s="13"/>
      <c r="L261" s="16" t="str">
        <f>IF(AND($B261&lt;&gt;"",$H261=""),$B261,"")</f>
        <v/>
      </c>
    </row>
    <row r="262" spans="1:12" x14ac:dyDescent="0.25">
      <c r="A262" s="14"/>
      <c r="B262" s="13"/>
      <c r="C262" s="16" t="str">
        <f>IF($B262="","",IFERROR(INDEX('Inventory'!$B$3:$B$502,MATCH($B262,'Inventory'!$A$3:$A$502,0)),"unknown no."))</f>
        <v/>
      </c>
      <c r="D262" s="13"/>
      <c r="E262" s="13"/>
      <c r="F262" s="13"/>
      <c r="G262" s="14"/>
      <c r="H262" s="14"/>
      <c r="I262" s="13"/>
      <c r="J262" s="16" t="str">
        <f>IF($B262="","",IF($H262&lt;&gt;"","returned",IF(AND($G262&lt;&gt;"",$G262&lt;TODAY()),"overdue","open")))</f>
        <v/>
      </c>
      <c r="K262" s="13"/>
      <c r="L262" s="16" t="str">
        <f>IF(AND($B262&lt;&gt;"",$H262=""),$B262,"")</f>
        <v/>
      </c>
    </row>
    <row r="263" spans="1:12" x14ac:dyDescent="0.25">
      <c r="A263" s="14"/>
      <c r="B263" s="13"/>
      <c r="C263" s="16" t="str">
        <f>IF($B263="","",IFERROR(INDEX('Inventory'!$B$3:$B$502,MATCH($B263,'Inventory'!$A$3:$A$502,0)),"unknown no."))</f>
        <v/>
      </c>
      <c r="D263" s="13"/>
      <c r="E263" s="13"/>
      <c r="F263" s="13"/>
      <c r="G263" s="14"/>
      <c r="H263" s="14"/>
      <c r="I263" s="13"/>
      <c r="J263" s="16" t="str">
        <f>IF($B263="","",IF($H263&lt;&gt;"","returned",IF(AND($G263&lt;&gt;"",$G263&lt;TODAY()),"overdue","open")))</f>
        <v/>
      </c>
      <c r="K263" s="13"/>
      <c r="L263" s="16" t="str">
        <f>IF(AND($B263&lt;&gt;"",$H263=""),$B263,"")</f>
        <v/>
      </c>
    </row>
    <row r="264" spans="1:12" x14ac:dyDescent="0.25">
      <c r="A264" s="14"/>
      <c r="B264" s="13"/>
      <c r="C264" s="16" t="str">
        <f>IF($B264="","",IFERROR(INDEX('Inventory'!$B$3:$B$502,MATCH($B264,'Inventory'!$A$3:$A$502,0)),"unknown no."))</f>
        <v/>
      </c>
      <c r="D264" s="13"/>
      <c r="E264" s="13"/>
      <c r="F264" s="13"/>
      <c r="G264" s="14"/>
      <c r="H264" s="14"/>
      <c r="I264" s="13"/>
      <c r="J264" s="16" t="str">
        <f>IF($B264="","",IF($H264&lt;&gt;"","returned",IF(AND($G264&lt;&gt;"",$G264&lt;TODAY()),"overdue","open")))</f>
        <v/>
      </c>
      <c r="K264" s="13"/>
      <c r="L264" s="16" t="str">
        <f>IF(AND($B264&lt;&gt;"",$H264=""),$B264,"")</f>
        <v/>
      </c>
    </row>
    <row r="265" spans="1:12" x14ac:dyDescent="0.25">
      <c r="A265" s="14"/>
      <c r="B265" s="13"/>
      <c r="C265" s="16" t="str">
        <f>IF($B265="","",IFERROR(INDEX('Inventory'!$B$3:$B$502,MATCH($B265,'Inventory'!$A$3:$A$502,0)),"unknown no."))</f>
        <v/>
      </c>
      <c r="D265" s="13"/>
      <c r="E265" s="13"/>
      <c r="F265" s="13"/>
      <c r="G265" s="14"/>
      <c r="H265" s="14"/>
      <c r="I265" s="13"/>
      <c r="J265" s="16" t="str">
        <f>IF($B265="","",IF($H265&lt;&gt;"","returned",IF(AND($G265&lt;&gt;"",$G265&lt;TODAY()),"overdue","open")))</f>
        <v/>
      </c>
      <c r="K265" s="13"/>
      <c r="L265" s="16" t="str">
        <f>IF(AND($B265&lt;&gt;"",$H265=""),$B265,"")</f>
        <v/>
      </c>
    </row>
    <row r="266" spans="1:12" x14ac:dyDescent="0.25">
      <c r="A266" s="14"/>
      <c r="B266" s="13"/>
      <c r="C266" s="16" t="str">
        <f>IF($B266="","",IFERROR(INDEX('Inventory'!$B$3:$B$502,MATCH($B266,'Inventory'!$A$3:$A$502,0)),"unknown no."))</f>
        <v/>
      </c>
      <c r="D266" s="13"/>
      <c r="E266" s="13"/>
      <c r="F266" s="13"/>
      <c r="G266" s="14"/>
      <c r="H266" s="14"/>
      <c r="I266" s="13"/>
      <c r="J266" s="16" t="str">
        <f>IF($B266="","",IF($H266&lt;&gt;"","returned",IF(AND($G266&lt;&gt;"",$G266&lt;TODAY()),"overdue","open")))</f>
        <v/>
      </c>
      <c r="K266" s="13"/>
      <c r="L266" s="16" t="str">
        <f>IF(AND($B266&lt;&gt;"",$H266=""),$B266,"")</f>
        <v/>
      </c>
    </row>
    <row r="267" spans="1:12" x14ac:dyDescent="0.25">
      <c r="A267" s="14"/>
      <c r="B267" s="13"/>
      <c r="C267" s="16" t="str">
        <f>IF($B267="","",IFERROR(INDEX('Inventory'!$B$3:$B$502,MATCH($B267,'Inventory'!$A$3:$A$502,0)),"unknown no."))</f>
        <v/>
      </c>
      <c r="D267" s="13"/>
      <c r="E267" s="13"/>
      <c r="F267" s="13"/>
      <c r="G267" s="14"/>
      <c r="H267" s="14"/>
      <c r="I267" s="13"/>
      <c r="J267" s="16" t="str">
        <f>IF($B267="","",IF($H267&lt;&gt;"","returned",IF(AND($G267&lt;&gt;"",$G267&lt;TODAY()),"overdue","open")))</f>
        <v/>
      </c>
      <c r="K267" s="13"/>
      <c r="L267" s="16" t="str">
        <f>IF(AND($B267&lt;&gt;"",$H267=""),$B267,"")</f>
        <v/>
      </c>
    </row>
    <row r="268" spans="1:12" x14ac:dyDescent="0.25">
      <c r="A268" s="14"/>
      <c r="B268" s="13"/>
      <c r="C268" s="16" t="str">
        <f>IF($B268="","",IFERROR(INDEX('Inventory'!$B$3:$B$502,MATCH($B268,'Inventory'!$A$3:$A$502,0)),"unknown no."))</f>
        <v/>
      </c>
      <c r="D268" s="13"/>
      <c r="E268" s="13"/>
      <c r="F268" s="13"/>
      <c r="G268" s="14"/>
      <c r="H268" s="14"/>
      <c r="I268" s="13"/>
      <c r="J268" s="16" t="str">
        <f>IF($B268="","",IF($H268&lt;&gt;"","returned",IF(AND($G268&lt;&gt;"",$G268&lt;TODAY()),"overdue","open")))</f>
        <v/>
      </c>
      <c r="K268" s="13"/>
      <c r="L268" s="16" t="str">
        <f>IF(AND($B268&lt;&gt;"",$H268=""),$B268,"")</f>
        <v/>
      </c>
    </row>
    <row r="269" spans="1:12" x14ac:dyDescent="0.25">
      <c r="A269" s="14"/>
      <c r="B269" s="13"/>
      <c r="C269" s="16" t="str">
        <f>IF($B269="","",IFERROR(INDEX('Inventory'!$B$3:$B$502,MATCH($B269,'Inventory'!$A$3:$A$502,0)),"unknown no."))</f>
        <v/>
      </c>
      <c r="D269" s="13"/>
      <c r="E269" s="13"/>
      <c r="F269" s="13"/>
      <c r="G269" s="14"/>
      <c r="H269" s="14"/>
      <c r="I269" s="13"/>
      <c r="J269" s="16" t="str">
        <f>IF($B269="","",IF($H269&lt;&gt;"","returned",IF(AND($G269&lt;&gt;"",$G269&lt;TODAY()),"overdue","open")))</f>
        <v/>
      </c>
      <c r="K269" s="13"/>
      <c r="L269" s="16" t="str">
        <f>IF(AND($B269&lt;&gt;"",$H269=""),$B269,"")</f>
        <v/>
      </c>
    </row>
    <row r="270" spans="1:12" x14ac:dyDescent="0.25">
      <c r="A270" s="14"/>
      <c r="B270" s="13"/>
      <c r="C270" s="16" t="str">
        <f>IF($B270="","",IFERROR(INDEX('Inventory'!$B$3:$B$502,MATCH($B270,'Inventory'!$A$3:$A$502,0)),"unknown no."))</f>
        <v/>
      </c>
      <c r="D270" s="13"/>
      <c r="E270" s="13"/>
      <c r="F270" s="13"/>
      <c r="G270" s="14"/>
      <c r="H270" s="14"/>
      <c r="I270" s="13"/>
      <c r="J270" s="16" t="str">
        <f>IF($B270="","",IF($H270&lt;&gt;"","returned",IF(AND($G270&lt;&gt;"",$G270&lt;TODAY()),"overdue","open")))</f>
        <v/>
      </c>
      <c r="K270" s="13"/>
      <c r="L270" s="16" t="str">
        <f>IF(AND($B270&lt;&gt;"",$H270=""),$B270,"")</f>
        <v/>
      </c>
    </row>
    <row r="271" spans="1:12" x14ac:dyDescent="0.25">
      <c r="A271" s="14"/>
      <c r="B271" s="13"/>
      <c r="C271" s="16" t="str">
        <f>IF($B271="","",IFERROR(INDEX('Inventory'!$B$3:$B$502,MATCH($B271,'Inventory'!$A$3:$A$502,0)),"unknown no."))</f>
        <v/>
      </c>
      <c r="D271" s="13"/>
      <c r="E271" s="13"/>
      <c r="F271" s="13"/>
      <c r="G271" s="14"/>
      <c r="H271" s="14"/>
      <c r="I271" s="13"/>
      <c r="J271" s="16" t="str">
        <f>IF($B271="","",IF($H271&lt;&gt;"","returned",IF(AND($G271&lt;&gt;"",$G271&lt;TODAY()),"overdue","open")))</f>
        <v/>
      </c>
      <c r="K271" s="13"/>
      <c r="L271" s="16" t="str">
        <f>IF(AND($B271&lt;&gt;"",$H271=""),$B271,"")</f>
        <v/>
      </c>
    </row>
    <row r="272" spans="1:12" x14ac:dyDescent="0.25">
      <c r="A272" s="14"/>
      <c r="B272" s="13"/>
      <c r="C272" s="16" t="str">
        <f>IF($B272="","",IFERROR(INDEX('Inventory'!$B$3:$B$502,MATCH($B272,'Inventory'!$A$3:$A$502,0)),"unknown no."))</f>
        <v/>
      </c>
      <c r="D272" s="13"/>
      <c r="E272" s="13"/>
      <c r="F272" s="13"/>
      <c r="G272" s="14"/>
      <c r="H272" s="14"/>
      <c r="I272" s="13"/>
      <c r="J272" s="16" t="str">
        <f>IF($B272="","",IF($H272&lt;&gt;"","returned",IF(AND($G272&lt;&gt;"",$G272&lt;TODAY()),"overdue","open")))</f>
        <v/>
      </c>
      <c r="K272" s="13"/>
      <c r="L272" s="16" t="str">
        <f>IF(AND($B272&lt;&gt;"",$H272=""),$B272,"")</f>
        <v/>
      </c>
    </row>
    <row r="273" spans="1:12" x14ac:dyDescent="0.25">
      <c r="A273" s="14"/>
      <c r="B273" s="13"/>
      <c r="C273" s="16" t="str">
        <f>IF($B273="","",IFERROR(INDEX('Inventory'!$B$3:$B$502,MATCH($B273,'Inventory'!$A$3:$A$502,0)),"unknown no."))</f>
        <v/>
      </c>
      <c r="D273" s="13"/>
      <c r="E273" s="13"/>
      <c r="F273" s="13"/>
      <c r="G273" s="14"/>
      <c r="H273" s="14"/>
      <c r="I273" s="13"/>
      <c r="J273" s="16" t="str">
        <f>IF($B273="","",IF($H273&lt;&gt;"","returned",IF(AND($G273&lt;&gt;"",$G273&lt;TODAY()),"overdue","open")))</f>
        <v/>
      </c>
      <c r="K273" s="13"/>
      <c r="L273" s="16" t="str">
        <f>IF(AND($B273&lt;&gt;"",$H273=""),$B273,"")</f>
        <v/>
      </c>
    </row>
    <row r="274" spans="1:12" x14ac:dyDescent="0.25">
      <c r="A274" s="14"/>
      <c r="B274" s="13"/>
      <c r="C274" s="16" t="str">
        <f>IF($B274="","",IFERROR(INDEX('Inventory'!$B$3:$B$502,MATCH($B274,'Inventory'!$A$3:$A$502,0)),"unknown no."))</f>
        <v/>
      </c>
      <c r="D274" s="13"/>
      <c r="E274" s="13"/>
      <c r="F274" s="13"/>
      <c r="G274" s="14"/>
      <c r="H274" s="14"/>
      <c r="I274" s="13"/>
      <c r="J274" s="16" t="str">
        <f>IF($B274="","",IF($H274&lt;&gt;"","returned",IF(AND($G274&lt;&gt;"",$G274&lt;TODAY()),"overdue","open")))</f>
        <v/>
      </c>
      <c r="K274" s="13"/>
      <c r="L274" s="16" t="str">
        <f>IF(AND($B274&lt;&gt;"",$H274=""),$B274,"")</f>
        <v/>
      </c>
    </row>
    <row r="275" spans="1:12" x14ac:dyDescent="0.25">
      <c r="A275" s="14"/>
      <c r="B275" s="13"/>
      <c r="C275" s="16" t="str">
        <f>IF($B275="","",IFERROR(INDEX('Inventory'!$B$3:$B$502,MATCH($B275,'Inventory'!$A$3:$A$502,0)),"unknown no."))</f>
        <v/>
      </c>
      <c r="D275" s="13"/>
      <c r="E275" s="13"/>
      <c r="F275" s="13"/>
      <c r="G275" s="14"/>
      <c r="H275" s="14"/>
      <c r="I275" s="13"/>
      <c r="J275" s="16" t="str">
        <f>IF($B275="","",IF($H275&lt;&gt;"","returned",IF(AND($G275&lt;&gt;"",$G275&lt;TODAY()),"overdue","open")))</f>
        <v/>
      </c>
      <c r="K275" s="13"/>
      <c r="L275" s="16" t="str">
        <f>IF(AND($B275&lt;&gt;"",$H275=""),$B275,"")</f>
        <v/>
      </c>
    </row>
    <row r="276" spans="1:12" x14ac:dyDescent="0.25">
      <c r="A276" s="14"/>
      <c r="B276" s="13"/>
      <c r="C276" s="16" t="str">
        <f>IF($B276="","",IFERROR(INDEX('Inventory'!$B$3:$B$502,MATCH($B276,'Inventory'!$A$3:$A$502,0)),"unknown no."))</f>
        <v/>
      </c>
      <c r="D276" s="13"/>
      <c r="E276" s="13"/>
      <c r="F276" s="13"/>
      <c r="G276" s="14"/>
      <c r="H276" s="14"/>
      <c r="I276" s="13"/>
      <c r="J276" s="16" t="str">
        <f>IF($B276="","",IF($H276&lt;&gt;"","returned",IF(AND($G276&lt;&gt;"",$G276&lt;TODAY()),"overdue","open")))</f>
        <v/>
      </c>
      <c r="K276" s="13"/>
      <c r="L276" s="16" t="str">
        <f>IF(AND($B276&lt;&gt;"",$H276=""),$B276,"")</f>
        <v/>
      </c>
    </row>
    <row r="277" spans="1:12" x14ac:dyDescent="0.25">
      <c r="A277" s="14"/>
      <c r="B277" s="13"/>
      <c r="C277" s="16" t="str">
        <f>IF($B277="","",IFERROR(INDEX('Inventory'!$B$3:$B$502,MATCH($B277,'Inventory'!$A$3:$A$502,0)),"unknown no."))</f>
        <v/>
      </c>
      <c r="D277" s="13"/>
      <c r="E277" s="13"/>
      <c r="F277" s="13"/>
      <c r="G277" s="14"/>
      <c r="H277" s="14"/>
      <c r="I277" s="13"/>
      <c r="J277" s="16" t="str">
        <f>IF($B277="","",IF($H277&lt;&gt;"","returned",IF(AND($G277&lt;&gt;"",$G277&lt;TODAY()),"overdue","open")))</f>
        <v/>
      </c>
      <c r="K277" s="13"/>
      <c r="L277" s="16" t="str">
        <f>IF(AND($B277&lt;&gt;"",$H277=""),$B277,"")</f>
        <v/>
      </c>
    </row>
    <row r="278" spans="1:12" x14ac:dyDescent="0.25">
      <c r="A278" s="14"/>
      <c r="B278" s="13"/>
      <c r="C278" s="16" t="str">
        <f>IF($B278="","",IFERROR(INDEX('Inventory'!$B$3:$B$502,MATCH($B278,'Inventory'!$A$3:$A$502,0)),"unknown no."))</f>
        <v/>
      </c>
      <c r="D278" s="13"/>
      <c r="E278" s="13"/>
      <c r="F278" s="13"/>
      <c r="G278" s="14"/>
      <c r="H278" s="14"/>
      <c r="I278" s="13"/>
      <c r="J278" s="16" t="str">
        <f>IF($B278="","",IF($H278&lt;&gt;"","returned",IF(AND($G278&lt;&gt;"",$G278&lt;TODAY()),"overdue","open")))</f>
        <v/>
      </c>
      <c r="K278" s="13"/>
      <c r="L278" s="16" t="str">
        <f>IF(AND($B278&lt;&gt;"",$H278=""),$B278,"")</f>
        <v/>
      </c>
    </row>
    <row r="279" spans="1:12" x14ac:dyDescent="0.25">
      <c r="A279" s="14"/>
      <c r="B279" s="13"/>
      <c r="C279" s="16" t="str">
        <f>IF($B279="","",IFERROR(INDEX('Inventory'!$B$3:$B$502,MATCH($B279,'Inventory'!$A$3:$A$502,0)),"unknown no."))</f>
        <v/>
      </c>
      <c r="D279" s="13"/>
      <c r="E279" s="13"/>
      <c r="F279" s="13"/>
      <c r="G279" s="14"/>
      <c r="H279" s="14"/>
      <c r="I279" s="13"/>
      <c r="J279" s="16" t="str">
        <f>IF($B279="","",IF($H279&lt;&gt;"","returned",IF(AND($G279&lt;&gt;"",$G279&lt;TODAY()),"overdue","open")))</f>
        <v/>
      </c>
      <c r="K279" s="13"/>
      <c r="L279" s="16" t="str">
        <f>IF(AND($B279&lt;&gt;"",$H279=""),$B279,"")</f>
        <v/>
      </c>
    </row>
    <row r="280" spans="1:12" x14ac:dyDescent="0.25">
      <c r="A280" s="14"/>
      <c r="B280" s="13"/>
      <c r="C280" s="16" t="str">
        <f>IF($B280="","",IFERROR(INDEX('Inventory'!$B$3:$B$502,MATCH($B280,'Inventory'!$A$3:$A$502,0)),"unknown no."))</f>
        <v/>
      </c>
      <c r="D280" s="13"/>
      <c r="E280" s="13"/>
      <c r="F280" s="13"/>
      <c r="G280" s="14"/>
      <c r="H280" s="14"/>
      <c r="I280" s="13"/>
      <c r="J280" s="16" t="str">
        <f>IF($B280="","",IF($H280&lt;&gt;"","returned",IF(AND($G280&lt;&gt;"",$G280&lt;TODAY()),"overdue","open")))</f>
        <v/>
      </c>
      <c r="K280" s="13"/>
      <c r="L280" s="16" t="str">
        <f>IF(AND($B280&lt;&gt;"",$H280=""),$B280,"")</f>
        <v/>
      </c>
    </row>
    <row r="281" spans="1:12" x14ac:dyDescent="0.25">
      <c r="A281" s="14"/>
      <c r="B281" s="13"/>
      <c r="C281" s="16" t="str">
        <f>IF($B281="","",IFERROR(INDEX('Inventory'!$B$3:$B$502,MATCH($B281,'Inventory'!$A$3:$A$502,0)),"unknown no."))</f>
        <v/>
      </c>
      <c r="D281" s="13"/>
      <c r="E281" s="13"/>
      <c r="F281" s="13"/>
      <c r="G281" s="14"/>
      <c r="H281" s="14"/>
      <c r="I281" s="13"/>
      <c r="J281" s="16" t="str">
        <f>IF($B281="","",IF($H281&lt;&gt;"","returned",IF(AND($G281&lt;&gt;"",$G281&lt;TODAY()),"overdue","open")))</f>
        <v/>
      </c>
      <c r="K281" s="13"/>
      <c r="L281" s="16" t="str">
        <f>IF(AND($B281&lt;&gt;"",$H281=""),$B281,"")</f>
        <v/>
      </c>
    </row>
    <row r="282" spans="1:12" x14ac:dyDescent="0.25">
      <c r="A282" s="14"/>
      <c r="B282" s="13"/>
      <c r="C282" s="16" t="str">
        <f>IF($B282="","",IFERROR(INDEX('Inventory'!$B$3:$B$502,MATCH($B282,'Inventory'!$A$3:$A$502,0)),"unknown no."))</f>
        <v/>
      </c>
      <c r="D282" s="13"/>
      <c r="E282" s="13"/>
      <c r="F282" s="13"/>
      <c r="G282" s="14"/>
      <c r="H282" s="14"/>
      <c r="I282" s="13"/>
      <c r="J282" s="16" t="str">
        <f>IF($B282="","",IF($H282&lt;&gt;"","returned",IF(AND($G282&lt;&gt;"",$G282&lt;TODAY()),"overdue","open")))</f>
        <v/>
      </c>
      <c r="K282" s="13"/>
      <c r="L282" s="16" t="str">
        <f>IF(AND($B282&lt;&gt;"",$H282=""),$B282,"")</f>
        <v/>
      </c>
    </row>
    <row r="283" spans="1:12" x14ac:dyDescent="0.25">
      <c r="A283" s="14"/>
      <c r="B283" s="13"/>
      <c r="C283" s="16" t="str">
        <f>IF($B283="","",IFERROR(INDEX('Inventory'!$B$3:$B$502,MATCH($B283,'Inventory'!$A$3:$A$502,0)),"unknown no."))</f>
        <v/>
      </c>
      <c r="D283" s="13"/>
      <c r="E283" s="13"/>
      <c r="F283" s="13"/>
      <c r="G283" s="14"/>
      <c r="H283" s="14"/>
      <c r="I283" s="13"/>
      <c r="J283" s="16" t="str">
        <f>IF($B283="","",IF($H283&lt;&gt;"","returned",IF(AND($G283&lt;&gt;"",$G283&lt;TODAY()),"overdue","open")))</f>
        <v/>
      </c>
      <c r="K283" s="13"/>
      <c r="L283" s="16" t="str">
        <f>IF(AND($B283&lt;&gt;"",$H283=""),$B283,"")</f>
        <v/>
      </c>
    </row>
    <row r="284" spans="1:12" x14ac:dyDescent="0.25">
      <c r="A284" s="14"/>
      <c r="B284" s="13"/>
      <c r="C284" s="16" t="str">
        <f>IF($B284="","",IFERROR(INDEX('Inventory'!$B$3:$B$502,MATCH($B284,'Inventory'!$A$3:$A$502,0)),"unknown no."))</f>
        <v/>
      </c>
      <c r="D284" s="13"/>
      <c r="E284" s="13"/>
      <c r="F284" s="13"/>
      <c r="G284" s="14"/>
      <c r="H284" s="14"/>
      <c r="I284" s="13"/>
      <c r="J284" s="16" t="str">
        <f>IF($B284="","",IF($H284&lt;&gt;"","returned",IF(AND($G284&lt;&gt;"",$G284&lt;TODAY()),"overdue","open")))</f>
        <v/>
      </c>
      <c r="K284" s="13"/>
      <c r="L284" s="16" t="str">
        <f>IF(AND($B284&lt;&gt;"",$H284=""),$B284,"")</f>
        <v/>
      </c>
    </row>
    <row r="285" spans="1:12" x14ac:dyDescent="0.25">
      <c r="A285" s="14"/>
      <c r="B285" s="13"/>
      <c r="C285" s="16" t="str">
        <f>IF($B285="","",IFERROR(INDEX('Inventory'!$B$3:$B$502,MATCH($B285,'Inventory'!$A$3:$A$502,0)),"unknown no."))</f>
        <v/>
      </c>
      <c r="D285" s="13"/>
      <c r="E285" s="13"/>
      <c r="F285" s="13"/>
      <c r="G285" s="14"/>
      <c r="H285" s="14"/>
      <c r="I285" s="13"/>
      <c r="J285" s="16" t="str">
        <f>IF($B285="","",IF($H285&lt;&gt;"","returned",IF(AND($G285&lt;&gt;"",$G285&lt;TODAY()),"overdue","open")))</f>
        <v/>
      </c>
      <c r="K285" s="13"/>
      <c r="L285" s="16" t="str">
        <f>IF(AND($B285&lt;&gt;"",$H285=""),$B285,"")</f>
        <v/>
      </c>
    </row>
    <row r="286" spans="1:12" x14ac:dyDescent="0.25">
      <c r="A286" s="14"/>
      <c r="B286" s="13"/>
      <c r="C286" s="16" t="str">
        <f>IF($B286="","",IFERROR(INDEX('Inventory'!$B$3:$B$502,MATCH($B286,'Inventory'!$A$3:$A$502,0)),"unknown no."))</f>
        <v/>
      </c>
      <c r="D286" s="13"/>
      <c r="E286" s="13"/>
      <c r="F286" s="13"/>
      <c r="G286" s="14"/>
      <c r="H286" s="14"/>
      <c r="I286" s="13"/>
      <c r="J286" s="16" t="str">
        <f>IF($B286="","",IF($H286&lt;&gt;"","returned",IF(AND($G286&lt;&gt;"",$G286&lt;TODAY()),"overdue","open")))</f>
        <v/>
      </c>
      <c r="K286" s="13"/>
      <c r="L286" s="16" t="str">
        <f>IF(AND($B286&lt;&gt;"",$H286=""),$B286,"")</f>
        <v/>
      </c>
    </row>
    <row r="287" spans="1:12" x14ac:dyDescent="0.25">
      <c r="A287" s="14"/>
      <c r="B287" s="13"/>
      <c r="C287" s="16" t="str">
        <f>IF($B287="","",IFERROR(INDEX('Inventory'!$B$3:$B$502,MATCH($B287,'Inventory'!$A$3:$A$502,0)),"unknown no."))</f>
        <v/>
      </c>
      <c r="D287" s="13"/>
      <c r="E287" s="13"/>
      <c r="F287" s="13"/>
      <c r="G287" s="14"/>
      <c r="H287" s="14"/>
      <c r="I287" s="13"/>
      <c r="J287" s="16" t="str">
        <f>IF($B287="","",IF($H287&lt;&gt;"","returned",IF(AND($G287&lt;&gt;"",$G287&lt;TODAY()),"overdue","open")))</f>
        <v/>
      </c>
      <c r="K287" s="13"/>
      <c r="L287" s="16" t="str">
        <f>IF(AND($B287&lt;&gt;"",$H287=""),$B287,"")</f>
        <v/>
      </c>
    </row>
    <row r="288" spans="1:12" x14ac:dyDescent="0.25">
      <c r="A288" s="14"/>
      <c r="B288" s="13"/>
      <c r="C288" s="16" t="str">
        <f>IF($B288="","",IFERROR(INDEX('Inventory'!$B$3:$B$502,MATCH($B288,'Inventory'!$A$3:$A$502,0)),"unknown no."))</f>
        <v/>
      </c>
      <c r="D288" s="13"/>
      <c r="E288" s="13"/>
      <c r="F288" s="13"/>
      <c r="G288" s="14"/>
      <c r="H288" s="14"/>
      <c r="I288" s="13"/>
      <c r="J288" s="16" t="str">
        <f>IF($B288="","",IF($H288&lt;&gt;"","returned",IF(AND($G288&lt;&gt;"",$G288&lt;TODAY()),"overdue","open")))</f>
        <v/>
      </c>
      <c r="K288" s="13"/>
      <c r="L288" s="16" t="str">
        <f>IF(AND($B288&lt;&gt;"",$H288=""),$B288,"")</f>
        <v/>
      </c>
    </row>
    <row r="289" spans="1:12" x14ac:dyDescent="0.25">
      <c r="A289" s="14"/>
      <c r="B289" s="13"/>
      <c r="C289" s="16" t="str">
        <f>IF($B289="","",IFERROR(INDEX('Inventory'!$B$3:$B$502,MATCH($B289,'Inventory'!$A$3:$A$502,0)),"unknown no."))</f>
        <v/>
      </c>
      <c r="D289" s="13"/>
      <c r="E289" s="13"/>
      <c r="F289" s="13"/>
      <c r="G289" s="14"/>
      <c r="H289" s="14"/>
      <c r="I289" s="13"/>
      <c r="J289" s="16" t="str">
        <f>IF($B289="","",IF($H289&lt;&gt;"","returned",IF(AND($G289&lt;&gt;"",$G289&lt;TODAY()),"overdue","open")))</f>
        <v/>
      </c>
      <c r="K289" s="13"/>
      <c r="L289" s="16" t="str">
        <f>IF(AND($B289&lt;&gt;"",$H289=""),$B289,"")</f>
        <v/>
      </c>
    </row>
    <row r="290" spans="1:12" x14ac:dyDescent="0.25">
      <c r="A290" s="14"/>
      <c r="B290" s="13"/>
      <c r="C290" s="16" t="str">
        <f>IF($B290="","",IFERROR(INDEX('Inventory'!$B$3:$B$502,MATCH($B290,'Inventory'!$A$3:$A$502,0)),"unknown no."))</f>
        <v/>
      </c>
      <c r="D290" s="13"/>
      <c r="E290" s="13"/>
      <c r="F290" s="13"/>
      <c r="G290" s="14"/>
      <c r="H290" s="14"/>
      <c r="I290" s="13"/>
      <c r="J290" s="16" t="str">
        <f>IF($B290="","",IF($H290&lt;&gt;"","returned",IF(AND($G290&lt;&gt;"",$G290&lt;TODAY()),"overdue","open")))</f>
        <v/>
      </c>
      <c r="K290" s="13"/>
      <c r="L290" s="16" t="str">
        <f>IF(AND($B290&lt;&gt;"",$H290=""),$B290,"")</f>
        <v/>
      </c>
    </row>
    <row r="291" spans="1:12" x14ac:dyDescent="0.25">
      <c r="A291" s="14"/>
      <c r="B291" s="13"/>
      <c r="C291" s="16" t="str">
        <f>IF($B291="","",IFERROR(INDEX('Inventory'!$B$3:$B$502,MATCH($B291,'Inventory'!$A$3:$A$502,0)),"unknown no."))</f>
        <v/>
      </c>
      <c r="D291" s="13"/>
      <c r="E291" s="13"/>
      <c r="F291" s="13"/>
      <c r="G291" s="14"/>
      <c r="H291" s="14"/>
      <c r="I291" s="13"/>
      <c r="J291" s="16" t="str">
        <f>IF($B291="","",IF($H291&lt;&gt;"","returned",IF(AND($G291&lt;&gt;"",$G291&lt;TODAY()),"overdue","open")))</f>
        <v/>
      </c>
      <c r="K291" s="13"/>
      <c r="L291" s="16" t="str">
        <f>IF(AND($B291&lt;&gt;"",$H291=""),$B291,"")</f>
        <v/>
      </c>
    </row>
    <row r="292" spans="1:12" x14ac:dyDescent="0.25">
      <c r="A292" s="14"/>
      <c r="B292" s="13"/>
      <c r="C292" s="16" t="str">
        <f>IF($B292="","",IFERROR(INDEX('Inventory'!$B$3:$B$502,MATCH($B292,'Inventory'!$A$3:$A$502,0)),"unknown no."))</f>
        <v/>
      </c>
      <c r="D292" s="13"/>
      <c r="E292" s="13"/>
      <c r="F292" s="13"/>
      <c r="G292" s="14"/>
      <c r="H292" s="14"/>
      <c r="I292" s="13"/>
      <c r="J292" s="16" t="str">
        <f>IF($B292="","",IF($H292&lt;&gt;"","returned",IF(AND($G292&lt;&gt;"",$G292&lt;TODAY()),"overdue","open")))</f>
        <v/>
      </c>
      <c r="K292" s="13"/>
      <c r="L292" s="16" t="str">
        <f>IF(AND($B292&lt;&gt;"",$H292=""),$B292,"")</f>
        <v/>
      </c>
    </row>
    <row r="293" spans="1:12" x14ac:dyDescent="0.25">
      <c r="A293" s="14"/>
      <c r="B293" s="13"/>
      <c r="C293" s="16" t="str">
        <f>IF($B293="","",IFERROR(INDEX('Inventory'!$B$3:$B$502,MATCH($B293,'Inventory'!$A$3:$A$502,0)),"unknown no."))</f>
        <v/>
      </c>
      <c r="D293" s="13"/>
      <c r="E293" s="13"/>
      <c r="F293" s="13"/>
      <c r="G293" s="14"/>
      <c r="H293" s="14"/>
      <c r="I293" s="13"/>
      <c r="J293" s="16" t="str">
        <f>IF($B293="","",IF($H293&lt;&gt;"","returned",IF(AND($G293&lt;&gt;"",$G293&lt;TODAY()),"overdue","open")))</f>
        <v/>
      </c>
      <c r="K293" s="13"/>
      <c r="L293" s="16" t="str">
        <f>IF(AND($B293&lt;&gt;"",$H293=""),$B293,"")</f>
        <v/>
      </c>
    </row>
    <row r="294" spans="1:12" x14ac:dyDescent="0.25">
      <c r="A294" s="14"/>
      <c r="B294" s="13"/>
      <c r="C294" s="16" t="str">
        <f>IF($B294="","",IFERROR(INDEX('Inventory'!$B$3:$B$502,MATCH($B294,'Inventory'!$A$3:$A$502,0)),"unknown no."))</f>
        <v/>
      </c>
      <c r="D294" s="13"/>
      <c r="E294" s="13"/>
      <c r="F294" s="13"/>
      <c r="G294" s="14"/>
      <c r="H294" s="14"/>
      <c r="I294" s="13"/>
      <c r="J294" s="16" t="str">
        <f>IF($B294="","",IF($H294&lt;&gt;"","returned",IF(AND($G294&lt;&gt;"",$G294&lt;TODAY()),"overdue","open")))</f>
        <v/>
      </c>
      <c r="K294" s="13"/>
      <c r="L294" s="16" t="str">
        <f>IF(AND($B294&lt;&gt;"",$H294=""),$B294,"")</f>
        <v/>
      </c>
    </row>
    <row r="295" spans="1:12" x14ac:dyDescent="0.25">
      <c r="A295" s="14"/>
      <c r="B295" s="13"/>
      <c r="C295" s="16" t="str">
        <f>IF($B295="","",IFERROR(INDEX('Inventory'!$B$3:$B$502,MATCH($B295,'Inventory'!$A$3:$A$502,0)),"unknown no."))</f>
        <v/>
      </c>
      <c r="D295" s="13"/>
      <c r="E295" s="13"/>
      <c r="F295" s="13"/>
      <c r="G295" s="14"/>
      <c r="H295" s="14"/>
      <c r="I295" s="13"/>
      <c r="J295" s="16" t="str">
        <f>IF($B295="","",IF($H295&lt;&gt;"","returned",IF(AND($G295&lt;&gt;"",$G295&lt;TODAY()),"overdue","open")))</f>
        <v/>
      </c>
      <c r="K295" s="13"/>
      <c r="L295" s="16" t="str">
        <f>IF(AND($B295&lt;&gt;"",$H295=""),$B295,"")</f>
        <v/>
      </c>
    </row>
    <row r="296" spans="1:12" x14ac:dyDescent="0.25">
      <c r="A296" s="14"/>
      <c r="B296" s="13"/>
      <c r="C296" s="16" t="str">
        <f>IF($B296="","",IFERROR(INDEX('Inventory'!$B$3:$B$502,MATCH($B296,'Inventory'!$A$3:$A$502,0)),"unknown no."))</f>
        <v/>
      </c>
      <c r="D296" s="13"/>
      <c r="E296" s="13"/>
      <c r="F296" s="13"/>
      <c r="G296" s="14"/>
      <c r="H296" s="14"/>
      <c r="I296" s="13"/>
      <c r="J296" s="16" t="str">
        <f>IF($B296="","",IF($H296&lt;&gt;"","returned",IF(AND($G296&lt;&gt;"",$G296&lt;TODAY()),"overdue","open")))</f>
        <v/>
      </c>
      <c r="K296" s="13"/>
      <c r="L296" s="16" t="str">
        <f>IF(AND($B296&lt;&gt;"",$H296=""),$B296,"")</f>
        <v/>
      </c>
    </row>
    <row r="297" spans="1:12" x14ac:dyDescent="0.25">
      <c r="A297" s="14"/>
      <c r="B297" s="13"/>
      <c r="C297" s="16" t="str">
        <f>IF($B297="","",IFERROR(INDEX('Inventory'!$B$3:$B$502,MATCH($B297,'Inventory'!$A$3:$A$502,0)),"unknown no."))</f>
        <v/>
      </c>
      <c r="D297" s="13"/>
      <c r="E297" s="13"/>
      <c r="F297" s="13"/>
      <c r="G297" s="14"/>
      <c r="H297" s="14"/>
      <c r="I297" s="13"/>
      <c r="J297" s="16" t="str">
        <f>IF($B297="","",IF($H297&lt;&gt;"","returned",IF(AND($G297&lt;&gt;"",$G297&lt;TODAY()),"overdue","open")))</f>
        <v/>
      </c>
      <c r="K297" s="13"/>
      <c r="L297" s="16" t="str">
        <f>IF(AND($B297&lt;&gt;"",$H297=""),$B297,"")</f>
        <v/>
      </c>
    </row>
    <row r="298" spans="1:12" x14ac:dyDescent="0.25">
      <c r="A298" s="14"/>
      <c r="B298" s="13"/>
      <c r="C298" s="16" t="str">
        <f>IF($B298="","",IFERROR(INDEX('Inventory'!$B$3:$B$502,MATCH($B298,'Inventory'!$A$3:$A$502,0)),"unknown no."))</f>
        <v/>
      </c>
      <c r="D298" s="13"/>
      <c r="E298" s="13"/>
      <c r="F298" s="13"/>
      <c r="G298" s="14"/>
      <c r="H298" s="14"/>
      <c r="I298" s="13"/>
      <c r="J298" s="16" t="str">
        <f>IF($B298="","",IF($H298&lt;&gt;"","returned",IF(AND($G298&lt;&gt;"",$G298&lt;TODAY()),"overdue","open")))</f>
        <v/>
      </c>
      <c r="K298" s="13"/>
      <c r="L298" s="16" t="str">
        <f>IF(AND($B298&lt;&gt;"",$H298=""),$B298,"")</f>
        <v/>
      </c>
    </row>
    <row r="299" spans="1:12" x14ac:dyDescent="0.25">
      <c r="A299" s="14"/>
      <c r="B299" s="13"/>
      <c r="C299" s="16" t="str">
        <f>IF($B299="","",IFERROR(INDEX('Inventory'!$B$3:$B$502,MATCH($B299,'Inventory'!$A$3:$A$502,0)),"unknown no."))</f>
        <v/>
      </c>
      <c r="D299" s="13"/>
      <c r="E299" s="13"/>
      <c r="F299" s="13"/>
      <c r="G299" s="14"/>
      <c r="H299" s="14"/>
      <c r="I299" s="13"/>
      <c r="J299" s="16" t="str">
        <f>IF($B299="","",IF($H299&lt;&gt;"","returned",IF(AND($G299&lt;&gt;"",$G299&lt;TODAY()),"overdue","open")))</f>
        <v/>
      </c>
      <c r="K299" s="13"/>
      <c r="L299" s="16" t="str">
        <f>IF(AND($B299&lt;&gt;"",$H299=""),$B299,"")</f>
        <v/>
      </c>
    </row>
    <row r="300" spans="1:12" x14ac:dyDescent="0.25">
      <c r="A300" s="14"/>
      <c r="B300" s="13"/>
      <c r="C300" s="16" t="str">
        <f>IF($B300="","",IFERROR(INDEX('Inventory'!$B$3:$B$502,MATCH($B300,'Inventory'!$A$3:$A$502,0)),"unknown no."))</f>
        <v/>
      </c>
      <c r="D300" s="13"/>
      <c r="E300" s="13"/>
      <c r="F300" s="13"/>
      <c r="G300" s="14"/>
      <c r="H300" s="14"/>
      <c r="I300" s="13"/>
      <c r="J300" s="16" t="str">
        <f>IF($B300="","",IF($H300&lt;&gt;"","returned",IF(AND($G300&lt;&gt;"",$G300&lt;TODAY()),"overdue","open")))</f>
        <v/>
      </c>
      <c r="K300" s="13"/>
      <c r="L300" s="16" t="str">
        <f>IF(AND($B300&lt;&gt;"",$H300=""),$B300,"")</f>
        <v/>
      </c>
    </row>
    <row r="301" spans="1:12" x14ac:dyDescent="0.25">
      <c r="A301" s="14"/>
      <c r="B301" s="13"/>
      <c r="C301" s="16" t="str">
        <f>IF($B301="","",IFERROR(INDEX('Inventory'!$B$3:$B$502,MATCH($B301,'Inventory'!$A$3:$A$502,0)),"unknown no."))</f>
        <v/>
      </c>
      <c r="D301" s="13"/>
      <c r="E301" s="13"/>
      <c r="F301" s="13"/>
      <c r="G301" s="14"/>
      <c r="H301" s="14"/>
      <c r="I301" s="13"/>
      <c r="J301" s="16" t="str">
        <f>IF($B301="","",IF($H301&lt;&gt;"","returned",IF(AND($G301&lt;&gt;"",$G301&lt;TODAY()),"overdue","open")))</f>
        <v/>
      </c>
      <c r="K301" s="13"/>
      <c r="L301" s="16" t="str">
        <f>IF(AND($B301&lt;&gt;"",$H301=""),$B301,"")</f>
        <v/>
      </c>
    </row>
    <row r="302" spans="1:12" x14ac:dyDescent="0.25">
      <c r="A302" s="14"/>
      <c r="B302" s="13"/>
      <c r="C302" s="16" t="str">
        <f>IF($B302="","",IFERROR(INDEX('Inventory'!$B$3:$B$502,MATCH($B302,'Inventory'!$A$3:$A$502,0)),"unknown no."))</f>
        <v/>
      </c>
      <c r="D302" s="13"/>
      <c r="E302" s="13"/>
      <c r="F302" s="13"/>
      <c r="G302" s="14"/>
      <c r="H302" s="14"/>
      <c r="I302" s="13"/>
      <c r="J302" s="16" t="str">
        <f>IF($B302="","",IF($H302&lt;&gt;"","returned",IF(AND($G302&lt;&gt;"",$G302&lt;TODAY()),"overdue","open")))</f>
        <v/>
      </c>
      <c r="K302" s="13"/>
      <c r="L302" s="16" t="str">
        <f>IF(AND($B302&lt;&gt;"",$H302=""),$B302,"")</f>
        <v/>
      </c>
    </row>
    <row r="303" spans="1:12" x14ac:dyDescent="0.25">
      <c r="A303" s="14"/>
      <c r="B303" s="13"/>
      <c r="C303" s="16" t="str">
        <f>IF($B303="","",IFERROR(INDEX('Inventory'!$B$3:$B$502,MATCH($B303,'Inventory'!$A$3:$A$502,0)),"unknown no."))</f>
        <v/>
      </c>
      <c r="D303" s="13"/>
      <c r="E303" s="13"/>
      <c r="F303" s="13"/>
      <c r="G303" s="14"/>
      <c r="H303" s="14"/>
      <c r="I303" s="13"/>
      <c r="J303" s="16" t="str">
        <f>IF($B303="","",IF($H303&lt;&gt;"","returned",IF(AND($G303&lt;&gt;"",$G303&lt;TODAY()),"overdue","open")))</f>
        <v/>
      </c>
      <c r="K303" s="13"/>
      <c r="L303" s="16" t="str">
        <f>IF(AND($B303&lt;&gt;"",$H303=""),$B303,"")</f>
        <v/>
      </c>
    </row>
    <row r="304" spans="1:12" x14ac:dyDescent="0.25">
      <c r="A304" s="14"/>
      <c r="B304" s="13"/>
      <c r="C304" s="16" t="str">
        <f>IF($B304="","",IFERROR(INDEX('Inventory'!$B$3:$B$502,MATCH($B304,'Inventory'!$A$3:$A$502,0)),"unknown no."))</f>
        <v/>
      </c>
      <c r="D304" s="13"/>
      <c r="E304" s="13"/>
      <c r="F304" s="13"/>
      <c r="G304" s="14"/>
      <c r="H304" s="14"/>
      <c r="I304" s="13"/>
      <c r="J304" s="16" t="str">
        <f>IF($B304="","",IF($H304&lt;&gt;"","returned",IF(AND($G304&lt;&gt;"",$G304&lt;TODAY()),"overdue","open")))</f>
        <v/>
      </c>
      <c r="K304" s="13"/>
      <c r="L304" s="16" t="str">
        <f>IF(AND($B304&lt;&gt;"",$H304=""),$B304,"")</f>
        <v/>
      </c>
    </row>
    <row r="305" spans="1:12" x14ac:dyDescent="0.25">
      <c r="A305" s="14"/>
      <c r="B305" s="13"/>
      <c r="C305" s="16" t="str">
        <f>IF($B305="","",IFERROR(INDEX('Inventory'!$B$3:$B$502,MATCH($B305,'Inventory'!$A$3:$A$502,0)),"unknown no."))</f>
        <v/>
      </c>
      <c r="D305" s="13"/>
      <c r="E305" s="13"/>
      <c r="F305" s="13"/>
      <c r="G305" s="14"/>
      <c r="H305" s="14"/>
      <c r="I305" s="13"/>
      <c r="J305" s="16" t="str">
        <f>IF($B305="","",IF($H305&lt;&gt;"","returned",IF(AND($G305&lt;&gt;"",$G305&lt;TODAY()),"overdue","open")))</f>
        <v/>
      </c>
      <c r="K305" s="13"/>
      <c r="L305" s="16" t="str">
        <f>IF(AND($B305&lt;&gt;"",$H305=""),$B305,"")</f>
        <v/>
      </c>
    </row>
    <row r="306" spans="1:12" x14ac:dyDescent="0.25">
      <c r="A306" s="14"/>
      <c r="B306" s="13"/>
      <c r="C306" s="16" t="str">
        <f>IF($B306="","",IFERROR(INDEX('Inventory'!$B$3:$B$502,MATCH($B306,'Inventory'!$A$3:$A$502,0)),"unknown no."))</f>
        <v/>
      </c>
      <c r="D306" s="13"/>
      <c r="E306" s="13"/>
      <c r="F306" s="13"/>
      <c r="G306" s="14"/>
      <c r="H306" s="14"/>
      <c r="I306" s="13"/>
      <c r="J306" s="16" t="str">
        <f>IF($B306="","",IF($H306&lt;&gt;"","returned",IF(AND($G306&lt;&gt;"",$G306&lt;TODAY()),"overdue","open")))</f>
        <v/>
      </c>
      <c r="K306" s="13"/>
      <c r="L306" s="16" t="str">
        <f>IF(AND($B306&lt;&gt;"",$H306=""),$B306,"")</f>
        <v/>
      </c>
    </row>
    <row r="307" spans="1:12" x14ac:dyDescent="0.25">
      <c r="A307" s="14"/>
      <c r="B307" s="13"/>
      <c r="C307" s="16" t="str">
        <f>IF($B307="","",IFERROR(INDEX('Inventory'!$B$3:$B$502,MATCH($B307,'Inventory'!$A$3:$A$502,0)),"unknown no."))</f>
        <v/>
      </c>
      <c r="D307" s="13"/>
      <c r="E307" s="13"/>
      <c r="F307" s="13"/>
      <c r="G307" s="14"/>
      <c r="H307" s="14"/>
      <c r="I307" s="13"/>
      <c r="J307" s="16" t="str">
        <f>IF($B307="","",IF($H307&lt;&gt;"","returned",IF(AND($G307&lt;&gt;"",$G307&lt;TODAY()),"overdue","open")))</f>
        <v/>
      </c>
      <c r="K307" s="13"/>
      <c r="L307" s="16" t="str">
        <f>IF(AND($B307&lt;&gt;"",$H307=""),$B307,"")</f>
        <v/>
      </c>
    </row>
    <row r="308" spans="1:12" x14ac:dyDescent="0.25">
      <c r="A308" s="14"/>
      <c r="B308" s="13"/>
      <c r="C308" s="16" t="str">
        <f>IF($B308="","",IFERROR(INDEX('Inventory'!$B$3:$B$502,MATCH($B308,'Inventory'!$A$3:$A$502,0)),"unknown no."))</f>
        <v/>
      </c>
      <c r="D308" s="13"/>
      <c r="E308" s="13"/>
      <c r="F308" s="13"/>
      <c r="G308" s="14"/>
      <c r="H308" s="14"/>
      <c r="I308" s="13"/>
      <c r="J308" s="16" t="str">
        <f>IF($B308="","",IF($H308&lt;&gt;"","returned",IF(AND($G308&lt;&gt;"",$G308&lt;TODAY()),"overdue","open")))</f>
        <v/>
      </c>
      <c r="K308" s="13"/>
      <c r="L308" s="16" t="str">
        <f>IF(AND($B308&lt;&gt;"",$H308=""),$B308,"")</f>
        <v/>
      </c>
    </row>
    <row r="309" spans="1:12" x14ac:dyDescent="0.25">
      <c r="A309" s="14"/>
      <c r="B309" s="13"/>
      <c r="C309" s="16" t="str">
        <f>IF($B309="","",IFERROR(INDEX('Inventory'!$B$3:$B$502,MATCH($B309,'Inventory'!$A$3:$A$502,0)),"unknown no."))</f>
        <v/>
      </c>
      <c r="D309" s="13"/>
      <c r="E309" s="13"/>
      <c r="F309" s="13"/>
      <c r="G309" s="14"/>
      <c r="H309" s="14"/>
      <c r="I309" s="13"/>
      <c r="J309" s="16" t="str">
        <f>IF($B309="","",IF($H309&lt;&gt;"","returned",IF(AND($G309&lt;&gt;"",$G309&lt;TODAY()),"overdue","open")))</f>
        <v/>
      </c>
      <c r="K309" s="13"/>
      <c r="L309" s="16" t="str">
        <f>IF(AND($B309&lt;&gt;"",$H309=""),$B309,"")</f>
        <v/>
      </c>
    </row>
    <row r="310" spans="1:12" x14ac:dyDescent="0.25">
      <c r="A310" s="14"/>
      <c r="B310" s="13"/>
      <c r="C310" s="16" t="str">
        <f>IF($B310="","",IFERROR(INDEX('Inventory'!$B$3:$B$502,MATCH($B310,'Inventory'!$A$3:$A$502,0)),"unknown no."))</f>
        <v/>
      </c>
      <c r="D310" s="13"/>
      <c r="E310" s="13"/>
      <c r="F310" s="13"/>
      <c r="G310" s="14"/>
      <c r="H310" s="14"/>
      <c r="I310" s="13"/>
      <c r="J310" s="16" t="str">
        <f>IF($B310="","",IF($H310&lt;&gt;"","returned",IF(AND($G310&lt;&gt;"",$G310&lt;TODAY()),"overdue","open")))</f>
        <v/>
      </c>
      <c r="K310" s="13"/>
      <c r="L310" s="16" t="str">
        <f>IF(AND($B310&lt;&gt;"",$H310=""),$B310,"")</f>
        <v/>
      </c>
    </row>
    <row r="311" spans="1:12" x14ac:dyDescent="0.25">
      <c r="A311" s="14"/>
      <c r="B311" s="13"/>
      <c r="C311" s="16" t="str">
        <f>IF($B311="","",IFERROR(INDEX('Inventory'!$B$3:$B$502,MATCH($B311,'Inventory'!$A$3:$A$502,0)),"unknown no."))</f>
        <v/>
      </c>
      <c r="D311" s="13"/>
      <c r="E311" s="13"/>
      <c r="F311" s="13"/>
      <c r="G311" s="14"/>
      <c r="H311" s="14"/>
      <c r="I311" s="13"/>
      <c r="J311" s="16" t="str">
        <f>IF($B311="","",IF($H311&lt;&gt;"","returned",IF(AND($G311&lt;&gt;"",$G311&lt;TODAY()),"overdue","open")))</f>
        <v/>
      </c>
      <c r="K311" s="13"/>
      <c r="L311" s="16" t="str">
        <f>IF(AND($B311&lt;&gt;"",$H311=""),$B311,"")</f>
        <v/>
      </c>
    </row>
    <row r="312" spans="1:12" x14ac:dyDescent="0.25">
      <c r="A312" s="14"/>
      <c r="B312" s="13"/>
      <c r="C312" s="16" t="str">
        <f>IF($B312="","",IFERROR(INDEX('Inventory'!$B$3:$B$502,MATCH($B312,'Inventory'!$A$3:$A$502,0)),"unknown no."))</f>
        <v/>
      </c>
      <c r="D312" s="13"/>
      <c r="E312" s="13"/>
      <c r="F312" s="13"/>
      <c r="G312" s="14"/>
      <c r="H312" s="14"/>
      <c r="I312" s="13"/>
      <c r="J312" s="16" t="str">
        <f>IF($B312="","",IF($H312&lt;&gt;"","returned",IF(AND($G312&lt;&gt;"",$G312&lt;TODAY()),"overdue","open")))</f>
        <v/>
      </c>
      <c r="K312" s="13"/>
      <c r="L312" s="16" t="str">
        <f>IF(AND($B312&lt;&gt;"",$H312=""),$B312,"")</f>
        <v/>
      </c>
    </row>
    <row r="313" spans="1:12" x14ac:dyDescent="0.25">
      <c r="A313" s="14"/>
      <c r="B313" s="13"/>
      <c r="C313" s="16" t="str">
        <f>IF($B313="","",IFERROR(INDEX('Inventory'!$B$3:$B$502,MATCH($B313,'Inventory'!$A$3:$A$502,0)),"unknown no."))</f>
        <v/>
      </c>
      <c r="D313" s="13"/>
      <c r="E313" s="13"/>
      <c r="F313" s="13"/>
      <c r="G313" s="14"/>
      <c r="H313" s="14"/>
      <c r="I313" s="13"/>
      <c r="J313" s="16" t="str">
        <f>IF($B313="","",IF($H313&lt;&gt;"","returned",IF(AND($G313&lt;&gt;"",$G313&lt;TODAY()),"overdue","open")))</f>
        <v/>
      </c>
      <c r="K313" s="13"/>
      <c r="L313" s="16" t="str">
        <f>IF(AND($B313&lt;&gt;"",$H313=""),$B313,"")</f>
        <v/>
      </c>
    </row>
    <row r="314" spans="1:12" x14ac:dyDescent="0.25">
      <c r="A314" s="14"/>
      <c r="B314" s="13"/>
      <c r="C314" s="16" t="str">
        <f>IF($B314="","",IFERROR(INDEX('Inventory'!$B$3:$B$502,MATCH($B314,'Inventory'!$A$3:$A$502,0)),"unknown no."))</f>
        <v/>
      </c>
      <c r="D314" s="13"/>
      <c r="E314" s="13"/>
      <c r="F314" s="13"/>
      <c r="G314" s="14"/>
      <c r="H314" s="14"/>
      <c r="I314" s="13"/>
      <c r="J314" s="16" t="str">
        <f>IF($B314="","",IF($H314&lt;&gt;"","returned",IF(AND($G314&lt;&gt;"",$G314&lt;TODAY()),"overdue","open")))</f>
        <v/>
      </c>
      <c r="K314" s="13"/>
      <c r="L314" s="16" t="str">
        <f>IF(AND($B314&lt;&gt;"",$H314=""),$B314,"")</f>
        <v/>
      </c>
    </row>
    <row r="315" spans="1:12" x14ac:dyDescent="0.25">
      <c r="A315" s="14"/>
      <c r="B315" s="13"/>
      <c r="C315" s="16" t="str">
        <f>IF($B315="","",IFERROR(INDEX('Inventory'!$B$3:$B$502,MATCH($B315,'Inventory'!$A$3:$A$502,0)),"unknown no."))</f>
        <v/>
      </c>
      <c r="D315" s="13"/>
      <c r="E315" s="13"/>
      <c r="F315" s="13"/>
      <c r="G315" s="14"/>
      <c r="H315" s="14"/>
      <c r="I315" s="13"/>
      <c r="J315" s="16" t="str">
        <f>IF($B315="","",IF($H315&lt;&gt;"","returned",IF(AND($G315&lt;&gt;"",$G315&lt;TODAY()),"overdue","open")))</f>
        <v/>
      </c>
      <c r="K315" s="13"/>
      <c r="L315" s="16" t="str">
        <f>IF(AND($B315&lt;&gt;"",$H315=""),$B315,"")</f>
        <v/>
      </c>
    </row>
    <row r="316" spans="1:12" x14ac:dyDescent="0.25">
      <c r="A316" s="14"/>
      <c r="B316" s="13"/>
      <c r="C316" s="16" t="str">
        <f>IF($B316="","",IFERROR(INDEX('Inventory'!$B$3:$B$502,MATCH($B316,'Inventory'!$A$3:$A$502,0)),"unknown no."))</f>
        <v/>
      </c>
      <c r="D316" s="13"/>
      <c r="E316" s="13"/>
      <c r="F316" s="13"/>
      <c r="G316" s="14"/>
      <c r="H316" s="14"/>
      <c r="I316" s="13"/>
      <c r="J316" s="16" t="str">
        <f>IF($B316="","",IF($H316&lt;&gt;"","returned",IF(AND($G316&lt;&gt;"",$G316&lt;TODAY()),"overdue","open")))</f>
        <v/>
      </c>
      <c r="K316" s="13"/>
      <c r="L316" s="16" t="str">
        <f>IF(AND($B316&lt;&gt;"",$H316=""),$B316,"")</f>
        <v/>
      </c>
    </row>
    <row r="317" spans="1:12" x14ac:dyDescent="0.25">
      <c r="A317" s="14"/>
      <c r="B317" s="13"/>
      <c r="C317" s="16" t="str">
        <f>IF($B317="","",IFERROR(INDEX('Inventory'!$B$3:$B$502,MATCH($B317,'Inventory'!$A$3:$A$502,0)),"unknown no."))</f>
        <v/>
      </c>
      <c r="D317" s="13"/>
      <c r="E317" s="13"/>
      <c r="F317" s="13"/>
      <c r="G317" s="14"/>
      <c r="H317" s="14"/>
      <c r="I317" s="13"/>
      <c r="J317" s="16" t="str">
        <f>IF($B317="","",IF($H317&lt;&gt;"","returned",IF(AND($G317&lt;&gt;"",$G317&lt;TODAY()),"overdue","open")))</f>
        <v/>
      </c>
      <c r="K317" s="13"/>
      <c r="L317" s="16" t="str">
        <f>IF(AND($B317&lt;&gt;"",$H317=""),$B317,"")</f>
        <v/>
      </c>
    </row>
    <row r="318" spans="1:12" x14ac:dyDescent="0.25">
      <c r="A318" s="14"/>
      <c r="B318" s="13"/>
      <c r="C318" s="16" t="str">
        <f>IF($B318="","",IFERROR(INDEX('Inventory'!$B$3:$B$502,MATCH($B318,'Inventory'!$A$3:$A$502,0)),"unknown no."))</f>
        <v/>
      </c>
      <c r="D318" s="13"/>
      <c r="E318" s="13"/>
      <c r="F318" s="13"/>
      <c r="G318" s="14"/>
      <c r="H318" s="14"/>
      <c r="I318" s="13"/>
      <c r="J318" s="16" t="str">
        <f>IF($B318="","",IF($H318&lt;&gt;"","returned",IF(AND($G318&lt;&gt;"",$G318&lt;TODAY()),"overdue","open")))</f>
        <v/>
      </c>
      <c r="K318" s="13"/>
      <c r="L318" s="16" t="str">
        <f>IF(AND($B318&lt;&gt;"",$H318=""),$B318,"")</f>
        <v/>
      </c>
    </row>
    <row r="319" spans="1:12" x14ac:dyDescent="0.25">
      <c r="A319" s="14"/>
      <c r="B319" s="13"/>
      <c r="C319" s="16" t="str">
        <f>IF($B319="","",IFERROR(INDEX('Inventory'!$B$3:$B$502,MATCH($B319,'Inventory'!$A$3:$A$502,0)),"unknown no."))</f>
        <v/>
      </c>
      <c r="D319" s="13"/>
      <c r="E319" s="13"/>
      <c r="F319" s="13"/>
      <c r="G319" s="14"/>
      <c r="H319" s="14"/>
      <c r="I319" s="13"/>
      <c r="J319" s="16" t="str">
        <f>IF($B319="","",IF($H319&lt;&gt;"","returned",IF(AND($G319&lt;&gt;"",$G319&lt;TODAY()),"overdue","open")))</f>
        <v/>
      </c>
      <c r="K319" s="13"/>
      <c r="L319" s="16" t="str">
        <f>IF(AND($B319&lt;&gt;"",$H319=""),$B319,"")</f>
        <v/>
      </c>
    </row>
    <row r="320" spans="1:12" x14ac:dyDescent="0.25">
      <c r="A320" s="14"/>
      <c r="B320" s="13"/>
      <c r="C320" s="16" t="str">
        <f>IF($B320="","",IFERROR(INDEX('Inventory'!$B$3:$B$502,MATCH($B320,'Inventory'!$A$3:$A$502,0)),"unknown no."))</f>
        <v/>
      </c>
      <c r="D320" s="13"/>
      <c r="E320" s="13"/>
      <c r="F320" s="13"/>
      <c r="G320" s="14"/>
      <c r="H320" s="14"/>
      <c r="I320" s="13"/>
      <c r="J320" s="16" t="str">
        <f>IF($B320="","",IF($H320&lt;&gt;"","returned",IF(AND($G320&lt;&gt;"",$G320&lt;TODAY()),"overdue","open")))</f>
        <v/>
      </c>
      <c r="K320" s="13"/>
      <c r="L320" s="16" t="str">
        <f>IF(AND($B320&lt;&gt;"",$H320=""),$B320,"")</f>
        <v/>
      </c>
    </row>
    <row r="321" spans="1:12" x14ac:dyDescent="0.25">
      <c r="A321" s="14"/>
      <c r="B321" s="13"/>
      <c r="C321" s="16" t="str">
        <f>IF($B321="","",IFERROR(INDEX('Inventory'!$B$3:$B$502,MATCH($B321,'Inventory'!$A$3:$A$502,0)),"unknown no."))</f>
        <v/>
      </c>
      <c r="D321" s="13"/>
      <c r="E321" s="13"/>
      <c r="F321" s="13"/>
      <c r="G321" s="14"/>
      <c r="H321" s="14"/>
      <c r="I321" s="13"/>
      <c r="J321" s="16" t="str">
        <f>IF($B321="","",IF($H321&lt;&gt;"","returned",IF(AND($G321&lt;&gt;"",$G321&lt;TODAY()),"overdue","open")))</f>
        <v/>
      </c>
      <c r="K321" s="13"/>
      <c r="L321" s="16" t="str">
        <f>IF(AND($B321&lt;&gt;"",$H321=""),$B321,"")</f>
        <v/>
      </c>
    </row>
    <row r="322" spans="1:12" x14ac:dyDescent="0.25">
      <c r="A322" s="14"/>
      <c r="B322" s="13"/>
      <c r="C322" s="16" t="str">
        <f>IF($B322="","",IFERROR(INDEX('Inventory'!$B$3:$B$502,MATCH($B322,'Inventory'!$A$3:$A$502,0)),"unknown no."))</f>
        <v/>
      </c>
      <c r="D322" s="13"/>
      <c r="E322" s="13"/>
      <c r="F322" s="13"/>
      <c r="G322" s="14"/>
      <c r="H322" s="14"/>
      <c r="I322" s="13"/>
      <c r="J322" s="16" t="str">
        <f>IF($B322="","",IF($H322&lt;&gt;"","returned",IF(AND($G322&lt;&gt;"",$G322&lt;TODAY()),"overdue","open")))</f>
        <v/>
      </c>
      <c r="K322" s="13"/>
      <c r="L322" s="16" t="str">
        <f>IF(AND($B322&lt;&gt;"",$H322=""),$B322,"")</f>
        <v/>
      </c>
    </row>
    <row r="323" spans="1:12" x14ac:dyDescent="0.25">
      <c r="A323" s="14"/>
      <c r="B323" s="13"/>
      <c r="C323" s="16" t="str">
        <f>IF($B323="","",IFERROR(INDEX('Inventory'!$B$3:$B$502,MATCH($B323,'Inventory'!$A$3:$A$502,0)),"unknown no."))</f>
        <v/>
      </c>
      <c r="D323" s="13"/>
      <c r="E323" s="13"/>
      <c r="F323" s="13"/>
      <c r="G323" s="14"/>
      <c r="H323" s="14"/>
      <c r="I323" s="13"/>
      <c r="J323" s="16" t="str">
        <f>IF($B323="","",IF($H323&lt;&gt;"","returned",IF(AND($G323&lt;&gt;"",$G323&lt;TODAY()),"overdue","open")))</f>
        <v/>
      </c>
      <c r="K323" s="13"/>
      <c r="L323" s="16" t="str">
        <f>IF(AND($B323&lt;&gt;"",$H323=""),$B323,"")</f>
        <v/>
      </c>
    </row>
    <row r="324" spans="1:12" x14ac:dyDescent="0.25">
      <c r="A324" s="14"/>
      <c r="B324" s="13"/>
      <c r="C324" s="16" t="str">
        <f>IF($B324="","",IFERROR(INDEX('Inventory'!$B$3:$B$502,MATCH($B324,'Inventory'!$A$3:$A$502,0)),"unknown no."))</f>
        <v/>
      </c>
      <c r="D324" s="13"/>
      <c r="E324" s="13"/>
      <c r="F324" s="13"/>
      <c r="G324" s="14"/>
      <c r="H324" s="14"/>
      <c r="I324" s="13"/>
      <c r="J324" s="16" t="str">
        <f>IF($B324="","",IF($H324&lt;&gt;"","returned",IF(AND($G324&lt;&gt;"",$G324&lt;TODAY()),"overdue","open")))</f>
        <v/>
      </c>
      <c r="K324" s="13"/>
      <c r="L324" s="16" t="str">
        <f>IF(AND($B324&lt;&gt;"",$H324=""),$B324,"")</f>
        <v/>
      </c>
    </row>
    <row r="325" spans="1:12" x14ac:dyDescent="0.25">
      <c r="A325" s="14"/>
      <c r="B325" s="13"/>
      <c r="C325" s="16" t="str">
        <f>IF($B325="","",IFERROR(INDEX('Inventory'!$B$3:$B$502,MATCH($B325,'Inventory'!$A$3:$A$502,0)),"unknown no."))</f>
        <v/>
      </c>
      <c r="D325" s="13"/>
      <c r="E325" s="13"/>
      <c r="F325" s="13"/>
      <c r="G325" s="14"/>
      <c r="H325" s="14"/>
      <c r="I325" s="13"/>
      <c r="J325" s="16" t="str">
        <f>IF($B325="","",IF($H325&lt;&gt;"","returned",IF(AND($G325&lt;&gt;"",$G325&lt;TODAY()),"overdue","open")))</f>
        <v/>
      </c>
      <c r="K325" s="13"/>
      <c r="L325" s="16" t="str">
        <f>IF(AND($B325&lt;&gt;"",$H325=""),$B325,"")</f>
        <v/>
      </c>
    </row>
    <row r="326" spans="1:12" x14ac:dyDescent="0.25">
      <c r="A326" s="14"/>
      <c r="B326" s="13"/>
      <c r="C326" s="16" t="str">
        <f>IF($B326="","",IFERROR(INDEX('Inventory'!$B$3:$B$502,MATCH($B326,'Inventory'!$A$3:$A$502,0)),"unknown no."))</f>
        <v/>
      </c>
      <c r="D326" s="13"/>
      <c r="E326" s="13"/>
      <c r="F326" s="13"/>
      <c r="G326" s="14"/>
      <c r="H326" s="14"/>
      <c r="I326" s="13"/>
      <c r="J326" s="16" t="str">
        <f>IF($B326="","",IF($H326&lt;&gt;"","returned",IF(AND($G326&lt;&gt;"",$G326&lt;TODAY()),"overdue","open")))</f>
        <v/>
      </c>
      <c r="K326" s="13"/>
      <c r="L326" s="16" t="str">
        <f>IF(AND($B326&lt;&gt;"",$H326=""),$B326,"")</f>
        <v/>
      </c>
    </row>
    <row r="327" spans="1:12" x14ac:dyDescent="0.25">
      <c r="A327" s="14"/>
      <c r="B327" s="13"/>
      <c r="C327" s="16" t="str">
        <f>IF($B327="","",IFERROR(INDEX('Inventory'!$B$3:$B$502,MATCH($B327,'Inventory'!$A$3:$A$502,0)),"unknown no."))</f>
        <v/>
      </c>
      <c r="D327" s="13"/>
      <c r="E327" s="13"/>
      <c r="F327" s="13"/>
      <c r="G327" s="14"/>
      <c r="H327" s="14"/>
      <c r="I327" s="13"/>
      <c r="J327" s="16" t="str">
        <f>IF($B327="","",IF($H327&lt;&gt;"","returned",IF(AND($G327&lt;&gt;"",$G327&lt;TODAY()),"overdue","open")))</f>
        <v/>
      </c>
      <c r="K327" s="13"/>
      <c r="L327" s="16" t="str">
        <f>IF(AND($B327&lt;&gt;"",$H327=""),$B327,"")</f>
        <v/>
      </c>
    </row>
    <row r="328" spans="1:12" x14ac:dyDescent="0.25">
      <c r="A328" s="14"/>
      <c r="B328" s="13"/>
      <c r="C328" s="16" t="str">
        <f>IF($B328="","",IFERROR(INDEX('Inventory'!$B$3:$B$502,MATCH($B328,'Inventory'!$A$3:$A$502,0)),"unknown no."))</f>
        <v/>
      </c>
      <c r="D328" s="13"/>
      <c r="E328" s="13"/>
      <c r="F328" s="13"/>
      <c r="G328" s="14"/>
      <c r="H328" s="14"/>
      <c r="I328" s="13"/>
      <c r="J328" s="16" t="str">
        <f>IF($B328="","",IF($H328&lt;&gt;"","returned",IF(AND($G328&lt;&gt;"",$G328&lt;TODAY()),"overdue","open")))</f>
        <v/>
      </c>
      <c r="K328" s="13"/>
      <c r="L328" s="16" t="str">
        <f>IF(AND($B328&lt;&gt;"",$H328=""),$B328,"")</f>
        <v/>
      </c>
    </row>
    <row r="329" spans="1:12" x14ac:dyDescent="0.25">
      <c r="A329" s="14"/>
      <c r="B329" s="13"/>
      <c r="C329" s="16" t="str">
        <f>IF($B329="","",IFERROR(INDEX('Inventory'!$B$3:$B$502,MATCH($B329,'Inventory'!$A$3:$A$502,0)),"unknown no."))</f>
        <v/>
      </c>
      <c r="D329" s="13"/>
      <c r="E329" s="13"/>
      <c r="F329" s="13"/>
      <c r="G329" s="14"/>
      <c r="H329" s="14"/>
      <c r="I329" s="13"/>
      <c r="J329" s="16" t="str">
        <f>IF($B329="","",IF($H329&lt;&gt;"","returned",IF(AND($G329&lt;&gt;"",$G329&lt;TODAY()),"overdue","open")))</f>
        <v/>
      </c>
      <c r="K329" s="13"/>
      <c r="L329" s="16" t="str">
        <f>IF(AND($B329&lt;&gt;"",$H329=""),$B329,"")</f>
        <v/>
      </c>
    </row>
    <row r="330" spans="1:12" x14ac:dyDescent="0.25">
      <c r="A330" s="14"/>
      <c r="B330" s="13"/>
      <c r="C330" s="16" t="str">
        <f>IF($B330="","",IFERROR(INDEX('Inventory'!$B$3:$B$502,MATCH($B330,'Inventory'!$A$3:$A$502,0)),"unknown no."))</f>
        <v/>
      </c>
      <c r="D330" s="13"/>
      <c r="E330" s="13"/>
      <c r="F330" s="13"/>
      <c r="G330" s="14"/>
      <c r="H330" s="14"/>
      <c r="I330" s="13"/>
      <c r="J330" s="16" t="str">
        <f>IF($B330="","",IF($H330&lt;&gt;"","returned",IF(AND($G330&lt;&gt;"",$G330&lt;TODAY()),"overdue","open")))</f>
        <v/>
      </c>
      <c r="K330" s="13"/>
      <c r="L330" s="16" t="str">
        <f>IF(AND($B330&lt;&gt;"",$H330=""),$B330,"")</f>
        <v/>
      </c>
    </row>
    <row r="331" spans="1:12" x14ac:dyDescent="0.25">
      <c r="A331" s="14"/>
      <c r="B331" s="13"/>
      <c r="C331" s="16" t="str">
        <f>IF($B331="","",IFERROR(INDEX('Inventory'!$B$3:$B$502,MATCH($B331,'Inventory'!$A$3:$A$502,0)),"unknown no."))</f>
        <v/>
      </c>
      <c r="D331" s="13"/>
      <c r="E331" s="13"/>
      <c r="F331" s="13"/>
      <c r="G331" s="14"/>
      <c r="H331" s="14"/>
      <c r="I331" s="13"/>
      <c r="J331" s="16" t="str">
        <f>IF($B331="","",IF($H331&lt;&gt;"","returned",IF(AND($G331&lt;&gt;"",$G331&lt;TODAY()),"overdue","open")))</f>
        <v/>
      </c>
      <c r="K331" s="13"/>
      <c r="L331" s="16" t="str">
        <f>IF(AND($B331&lt;&gt;"",$H331=""),$B331,"")</f>
        <v/>
      </c>
    </row>
    <row r="332" spans="1:12" x14ac:dyDescent="0.25">
      <c r="A332" s="14"/>
      <c r="B332" s="13"/>
      <c r="C332" s="16" t="str">
        <f>IF($B332="","",IFERROR(INDEX('Inventory'!$B$3:$B$502,MATCH($B332,'Inventory'!$A$3:$A$502,0)),"unknown no."))</f>
        <v/>
      </c>
      <c r="D332" s="13"/>
      <c r="E332" s="13"/>
      <c r="F332" s="13"/>
      <c r="G332" s="14"/>
      <c r="H332" s="14"/>
      <c r="I332" s="13"/>
      <c r="J332" s="16" t="str">
        <f>IF($B332="","",IF($H332&lt;&gt;"","returned",IF(AND($G332&lt;&gt;"",$G332&lt;TODAY()),"overdue","open")))</f>
        <v/>
      </c>
      <c r="K332" s="13"/>
      <c r="L332" s="16" t="str">
        <f>IF(AND($B332&lt;&gt;"",$H332=""),$B332,"")</f>
        <v/>
      </c>
    </row>
    <row r="333" spans="1:12" x14ac:dyDescent="0.25">
      <c r="A333" s="14"/>
      <c r="B333" s="13"/>
      <c r="C333" s="16" t="str">
        <f>IF($B333="","",IFERROR(INDEX('Inventory'!$B$3:$B$502,MATCH($B333,'Inventory'!$A$3:$A$502,0)),"unknown no."))</f>
        <v/>
      </c>
      <c r="D333" s="13"/>
      <c r="E333" s="13"/>
      <c r="F333" s="13"/>
      <c r="G333" s="14"/>
      <c r="H333" s="14"/>
      <c r="I333" s="13"/>
      <c r="J333" s="16" t="str">
        <f>IF($B333="","",IF($H333&lt;&gt;"","returned",IF(AND($G333&lt;&gt;"",$G333&lt;TODAY()),"overdue","open")))</f>
        <v/>
      </c>
      <c r="K333" s="13"/>
      <c r="L333" s="16" t="str">
        <f>IF(AND($B333&lt;&gt;"",$H333=""),$B333,"")</f>
        <v/>
      </c>
    </row>
    <row r="334" spans="1:12" x14ac:dyDescent="0.25">
      <c r="A334" s="14"/>
      <c r="B334" s="13"/>
      <c r="C334" s="16" t="str">
        <f>IF($B334="","",IFERROR(INDEX('Inventory'!$B$3:$B$502,MATCH($B334,'Inventory'!$A$3:$A$502,0)),"unknown no."))</f>
        <v/>
      </c>
      <c r="D334" s="13"/>
      <c r="E334" s="13"/>
      <c r="F334" s="13"/>
      <c r="G334" s="14"/>
      <c r="H334" s="14"/>
      <c r="I334" s="13"/>
      <c r="J334" s="16" t="str">
        <f>IF($B334="","",IF($H334&lt;&gt;"","returned",IF(AND($G334&lt;&gt;"",$G334&lt;TODAY()),"overdue","open")))</f>
        <v/>
      </c>
      <c r="K334" s="13"/>
      <c r="L334" s="16" t="str">
        <f>IF(AND($B334&lt;&gt;"",$H334=""),$B334,"")</f>
        <v/>
      </c>
    </row>
    <row r="335" spans="1:12" x14ac:dyDescent="0.25">
      <c r="A335" s="14"/>
      <c r="B335" s="13"/>
      <c r="C335" s="16" t="str">
        <f>IF($B335="","",IFERROR(INDEX('Inventory'!$B$3:$B$502,MATCH($B335,'Inventory'!$A$3:$A$502,0)),"unknown no."))</f>
        <v/>
      </c>
      <c r="D335" s="13"/>
      <c r="E335" s="13"/>
      <c r="F335" s="13"/>
      <c r="G335" s="14"/>
      <c r="H335" s="14"/>
      <c r="I335" s="13"/>
      <c r="J335" s="16" t="str">
        <f>IF($B335="","",IF($H335&lt;&gt;"","returned",IF(AND($G335&lt;&gt;"",$G335&lt;TODAY()),"overdue","open")))</f>
        <v/>
      </c>
      <c r="K335" s="13"/>
      <c r="L335" s="16" t="str">
        <f>IF(AND($B335&lt;&gt;"",$H335=""),$B335,"")</f>
        <v/>
      </c>
    </row>
    <row r="336" spans="1:12" x14ac:dyDescent="0.25">
      <c r="A336" s="14"/>
      <c r="B336" s="13"/>
      <c r="C336" s="16" t="str">
        <f>IF($B336="","",IFERROR(INDEX('Inventory'!$B$3:$B$502,MATCH($B336,'Inventory'!$A$3:$A$502,0)),"unknown no."))</f>
        <v/>
      </c>
      <c r="D336" s="13"/>
      <c r="E336" s="13"/>
      <c r="F336" s="13"/>
      <c r="G336" s="14"/>
      <c r="H336" s="14"/>
      <c r="I336" s="13"/>
      <c r="J336" s="16" t="str">
        <f>IF($B336="","",IF($H336&lt;&gt;"","returned",IF(AND($G336&lt;&gt;"",$G336&lt;TODAY()),"overdue","open")))</f>
        <v/>
      </c>
      <c r="K336" s="13"/>
      <c r="L336" s="16" t="str">
        <f>IF(AND($B336&lt;&gt;"",$H336=""),$B336,"")</f>
        <v/>
      </c>
    </row>
    <row r="337" spans="1:12" x14ac:dyDescent="0.25">
      <c r="A337" s="14"/>
      <c r="B337" s="13"/>
      <c r="C337" s="16" t="str">
        <f>IF($B337="","",IFERROR(INDEX('Inventory'!$B$3:$B$502,MATCH($B337,'Inventory'!$A$3:$A$502,0)),"unknown no."))</f>
        <v/>
      </c>
      <c r="D337" s="13"/>
      <c r="E337" s="13"/>
      <c r="F337" s="13"/>
      <c r="G337" s="14"/>
      <c r="H337" s="14"/>
      <c r="I337" s="13"/>
      <c r="J337" s="16" t="str">
        <f>IF($B337="","",IF($H337&lt;&gt;"","returned",IF(AND($G337&lt;&gt;"",$G337&lt;TODAY()),"overdue","open")))</f>
        <v/>
      </c>
      <c r="K337" s="13"/>
      <c r="L337" s="16" t="str">
        <f>IF(AND($B337&lt;&gt;"",$H337=""),$B337,"")</f>
        <v/>
      </c>
    </row>
    <row r="338" spans="1:12" x14ac:dyDescent="0.25">
      <c r="A338" s="14"/>
      <c r="B338" s="13"/>
      <c r="C338" s="16" t="str">
        <f>IF($B338="","",IFERROR(INDEX('Inventory'!$B$3:$B$502,MATCH($B338,'Inventory'!$A$3:$A$502,0)),"unknown no."))</f>
        <v/>
      </c>
      <c r="D338" s="13"/>
      <c r="E338" s="13"/>
      <c r="F338" s="13"/>
      <c r="G338" s="14"/>
      <c r="H338" s="14"/>
      <c r="I338" s="13"/>
      <c r="J338" s="16" t="str">
        <f>IF($B338="","",IF($H338&lt;&gt;"","returned",IF(AND($G338&lt;&gt;"",$G338&lt;TODAY()),"overdue","open")))</f>
        <v/>
      </c>
      <c r="K338" s="13"/>
      <c r="L338" s="16" t="str">
        <f>IF(AND($B338&lt;&gt;"",$H338=""),$B338,"")</f>
        <v/>
      </c>
    </row>
    <row r="339" spans="1:12" x14ac:dyDescent="0.25">
      <c r="A339" s="14"/>
      <c r="B339" s="13"/>
      <c r="C339" s="16" t="str">
        <f>IF($B339="","",IFERROR(INDEX('Inventory'!$B$3:$B$502,MATCH($B339,'Inventory'!$A$3:$A$502,0)),"unknown no."))</f>
        <v/>
      </c>
      <c r="D339" s="13"/>
      <c r="E339" s="13"/>
      <c r="F339" s="13"/>
      <c r="G339" s="14"/>
      <c r="H339" s="14"/>
      <c r="I339" s="13"/>
      <c r="J339" s="16" t="str">
        <f>IF($B339="","",IF($H339&lt;&gt;"","returned",IF(AND($G339&lt;&gt;"",$G339&lt;TODAY()),"overdue","open")))</f>
        <v/>
      </c>
      <c r="K339" s="13"/>
      <c r="L339" s="16" t="str">
        <f>IF(AND($B339&lt;&gt;"",$H339=""),$B339,"")</f>
        <v/>
      </c>
    </row>
    <row r="340" spans="1:12" x14ac:dyDescent="0.25">
      <c r="A340" s="14"/>
      <c r="B340" s="13"/>
      <c r="C340" s="16" t="str">
        <f>IF($B340="","",IFERROR(INDEX('Inventory'!$B$3:$B$502,MATCH($B340,'Inventory'!$A$3:$A$502,0)),"unknown no."))</f>
        <v/>
      </c>
      <c r="D340" s="13"/>
      <c r="E340" s="13"/>
      <c r="F340" s="13"/>
      <c r="G340" s="14"/>
      <c r="H340" s="14"/>
      <c r="I340" s="13"/>
      <c r="J340" s="16" t="str">
        <f>IF($B340="","",IF($H340&lt;&gt;"","returned",IF(AND($G340&lt;&gt;"",$G340&lt;TODAY()),"overdue","open")))</f>
        <v/>
      </c>
      <c r="K340" s="13"/>
      <c r="L340" s="16" t="str">
        <f>IF(AND($B340&lt;&gt;"",$H340=""),$B340,"")</f>
        <v/>
      </c>
    </row>
    <row r="341" spans="1:12" x14ac:dyDescent="0.25">
      <c r="A341" s="14"/>
      <c r="B341" s="13"/>
      <c r="C341" s="16" t="str">
        <f>IF($B341="","",IFERROR(INDEX('Inventory'!$B$3:$B$502,MATCH($B341,'Inventory'!$A$3:$A$502,0)),"unknown no."))</f>
        <v/>
      </c>
      <c r="D341" s="13"/>
      <c r="E341" s="13"/>
      <c r="F341" s="13"/>
      <c r="G341" s="14"/>
      <c r="H341" s="14"/>
      <c r="I341" s="13"/>
      <c r="J341" s="16" t="str">
        <f>IF($B341="","",IF($H341&lt;&gt;"","returned",IF(AND($G341&lt;&gt;"",$G341&lt;TODAY()),"overdue","open")))</f>
        <v/>
      </c>
      <c r="K341" s="13"/>
      <c r="L341" s="16" t="str">
        <f>IF(AND($B341&lt;&gt;"",$H341=""),$B341,"")</f>
        <v/>
      </c>
    </row>
    <row r="342" spans="1:12" x14ac:dyDescent="0.25">
      <c r="A342" s="14"/>
      <c r="B342" s="13"/>
      <c r="C342" s="16" t="str">
        <f>IF($B342="","",IFERROR(INDEX('Inventory'!$B$3:$B$502,MATCH($B342,'Inventory'!$A$3:$A$502,0)),"unknown no."))</f>
        <v/>
      </c>
      <c r="D342" s="13"/>
      <c r="E342" s="13"/>
      <c r="F342" s="13"/>
      <c r="G342" s="14"/>
      <c r="H342" s="14"/>
      <c r="I342" s="13"/>
      <c r="J342" s="16" t="str">
        <f>IF($B342="","",IF($H342&lt;&gt;"","returned",IF(AND($G342&lt;&gt;"",$G342&lt;TODAY()),"overdue","open")))</f>
        <v/>
      </c>
      <c r="K342" s="13"/>
      <c r="L342" s="16" t="str">
        <f>IF(AND($B342&lt;&gt;"",$H342=""),$B342,"")</f>
        <v/>
      </c>
    </row>
    <row r="343" spans="1:12" x14ac:dyDescent="0.25">
      <c r="A343" s="14"/>
      <c r="B343" s="13"/>
      <c r="C343" s="16" t="str">
        <f>IF($B343="","",IFERROR(INDEX('Inventory'!$B$3:$B$502,MATCH($B343,'Inventory'!$A$3:$A$502,0)),"unknown no."))</f>
        <v/>
      </c>
      <c r="D343" s="13"/>
      <c r="E343" s="13"/>
      <c r="F343" s="13"/>
      <c r="G343" s="14"/>
      <c r="H343" s="14"/>
      <c r="I343" s="13"/>
      <c r="J343" s="16" t="str">
        <f>IF($B343="","",IF($H343&lt;&gt;"","returned",IF(AND($G343&lt;&gt;"",$G343&lt;TODAY()),"overdue","open")))</f>
        <v/>
      </c>
      <c r="K343" s="13"/>
      <c r="L343" s="16" t="str">
        <f>IF(AND($B343&lt;&gt;"",$H343=""),$B343,"")</f>
        <v/>
      </c>
    </row>
    <row r="344" spans="1:12" x14ac:dyDescent="0.25">
      <c r="A344" s="14"/>
      <c r="B344" s="13"/>
      <c r="C344" s="16" t="str">
        <f>IF($B344="","",IFERROR(INDEX('Inventory'!$B$3:$B$502,MATCH($B344,'Inventory'!$A$3:$A$502,0)),"unknown no."))</f>
        <v/>
      </c>
      <c r="D344" s="13"/>
      <c r="E344" s="13"/>
      <c r="F344" s="13"/>
      <c r="G344" s="14"/>
      <c r="H344" s="14"/>
      <c r="I344" s="13"/>
      <c r="J344" s="16" t="str">
        <f>IF($B344="","",IF($H344&lt;&gt;"","returned",IF(AND($G344&lt;&gt;"",$G344&lt;TODAY()),"overdue","open")))</f>
        <v/>
      </c>
      <c r="K344" s="13"/>
      <c r="L344" s="16" t="str">
        <f>IF(AND($B344&lt;&gt;"",$H344=""),$B344,"")</f>
        <v/>
      </c>
    </row>
    <row r="345" spans="1:12" x14ac:dyDescent="0.25">
      <c r="A345" s="14"/>
      <c r="B345" s="13"/>
      <c r="C345" s="16" t="str">
        <f>IF($B345="","",IFERROR(INDEX('Inventory'!$B$3:$B$502,MATCH($B345,'Inventory'!$A$3:$A$502,0)),"unknown no."))</f>
        <v/>
      </c>
      <c r="D345" s="13"/>
      <c r="E345" s="13"/>
      <c r="F345" s="13"/>
      <c r="G345" s="14"/>
      <c r="H345" s="14"/>
      <c r="I345" s="13"/>
      <c r="J345" s="16" t="str">
        <f>IF($B345="","",IF($H345&lt;&gt;"","returned",IF(AND($G345&lt;&gt;"",$G345&lt;TODAY()),"overdue","open")))</f>
        <v/>
      </c>
      <c r="K345" s="13"/>
      <c r="L345" s="16" t="str">
        <f>IF(AND($B345&lt;&gt;"",$H345=""),$B345,"")</f>
        <v/>
      </c>
    </row>
    <row r="346" spans="1:12" x14ac:dyDescent="0.25">
      <c r="A346" s="14"/>
      <c r="B346" s="13"/>
      <c r="C346" s="16" t="str">
        <f>IF($B346="","",IFERROR(INDEX('Inventory'!$B$3:$B$502,MATCH($B346,'Inventory'!$A$3:$A$502,0)),"unknown no."))</f>
        <v/>
      </c>
      <c r="D346" s="13"/>
      <c r="E346" s="13"/>
      <c r="F346" s="13"/>
      <c r="G346" s="14"/>
      <c r="H346" s="14"/>
      <c r="I346" s="13"/>
      <c r="J346" s="16" t="str">
        <f>IF($B346="","",IF($H346&lt;&gt;"","returned",IF(AND($G346&lt;&gt;"",$G346&lt;TODAY()),"overdue","open")))</f>
        <v/>
      </c>
      <c r="K346" s="13"/>
      <c r="L346" s="16" t="str">
        <f>IF(AND($B346&lt;&gt;"",$H346=""),$B346,"")</f>
        <v/>
      </c>
    </row>
    <row r="347" spans="1:12" x14ac:dyDescent="0.25">
      <c r="A347" s="14"/>
      <c r="B347" s="13"/>
      <c r="C347" s="16" t="str">
        <f>IF($B347="","",IFERROR(INDEX('Inventory'!$B$3:$B$502,MATCH($B347,'Inventory'!$A$3:$A$502,0)),"unknown no."))</f>
        <v/>
      </c>
      <c r="D347" s="13"/>
      <c r="E347" s="13"/>
      <c r="F347" s="13"/>
      <c r="G347" s="14"/>
      <c r="H347" s="14"/>
      <c r="I347" s="13"/>
      <c r="J347" s="16" t="str">
        <f>IF($B347="","",IF($H347&lt;&gt;"","returned",IF(AND($G347&lt;&gt;"",$G347&lt;TODAY()),"overdue","open")))</f>
        <v/>
      </c>
      <c r="K347" s="13"/>
      <c r="L347" s="16" t="str">
        <f>IF(AND($B347&lt;&gt;"",$H347=""),$B347,"")</f>
        <v/>
      </c>
    </row>
    <row r="348" spans="1:12" x14ac:dyDescent="0.25">
      <c r="A348" s="14"/>
      <c r="B348" s="13"/>
      <c r="C348" s="16" t="str">
        <f>IF($B348="","",IFERROR(INDEX('Inventory'!$B$3:$B$502,MATCH($B348,'Inventory'!$A$3:$A$502,0)),"unknown no."))</f>
        <v/>
      </c>
      <c r="D348" s="13"/>
      <c r="E348" s="13"/>
      <c r="F348" s="13"/>
      <c r="G348" s="14"/>
      <c r="H348" s="14"/>
      <c r="I348" s="13"/>
      <c r="J348" s="16" t="str">
        <f>IF($B348="","",IF($H348&lt;&gt;"","returned",IF(AND($G348&lt;&gt;"",$G348&lt;TODAY()),"overdue","open")))</f>
        <v/>
      </c>
      <c r="K348" s="13"/>
      <c r="L348" s="16" t="str">
        <f>IF(AND($B348&lt;&gt;"",$H348=""),$B348,"")</f>
        <v/>
      </c>
    </row>
    <row r="349" spans="1:12" x14ac:dyDescent="0.25">
      <c r="A349" s="14"/>
      <c r="B349" s="13"/>
      <c r="C349" s="16" t="str">
        <f>IF($B349="","",IFERROR(INDEX('Inventory'!$B$3:$B$502,MATCH($B349,'Inventory'!$A$3:$A$502,0)),"unknown no."))</f>
        <v/>
      </c>
      <c r="D349" s="13"/>
      <c r="E349" s="13"/>
      <c r="F349" s="13"/>
      <c r="G349" s="14"/>
      <c r="H349" s="14"/>
      <c r="I349" s="13"/>
      <c r="J349" s="16" t="str">
        <f>IF($B349="","",IF($H349&lt;&gt;"","returned",IF(AND($G349&lt;&gt;"",$G349&lt;TODAY()),"overdue","open")))</f>
        <v/>
      </c>
      <c r="K349" s="13"/>
      <c r="L349" s="16" t="str">
        <f>IF(AND($B349&lt;&gt;"",$H349=""),$B349,"")</f>
        <v/>
      </c>
    </row>
    <row r="350" spans="1:12" x14ac:dyDescent="0.25">
      <c r="A350" s="14"/>
      <c r="B350" s="13"/>
      <c r="C350" s="16" t="str">
        <f>IF($B350="","",IFERROR(INDEX('Inventory'!$B$3:$B$502,MATCH($B350,'Inventory'!$A$3:$A$502,0)),"unknown no."))</f>
        <v/>
      </c>
      <c r="D350" s="13"/>
      <c r="E350" s="13"/>
      <c r="F350" s="13"/>
      <c r="G350" s="14"/>
      <c r="H350" s="14"/>
      <c r="I350" s="13"/>
      <c r="J350" s="16" t="str">
        <f>IF($B350="","",IF($H350&lt;&gt;"","returned",IF(AND($G350&lt;&gt;"",$G350&lt;TODAY()),"overdue","open")))</f>
        <v/>
      </c>
      <c r="K350" s="13"/>
      <c r="L350" s="16" t="str">
        <f>IF(AND($B350&lt;&gt;"",$H350=""),$B350,"")</f>
        <v/>
      </c>
    </row>
    <row r="351" spans="1:12" x14ac:dyDescent="0.25">
      <c r="A351" s="14"/>
      <c r="B351" s="13"/>
      <c r="C351" s="16" t="str">
        <f>IF($B351="","",IFERROR(INDEX('Inventory'!$B$3:$B$502,MATCH($B351,'Inventory'!$A$3:$A$502,0)),"unknown no."))</f>
        <v/>
      </c>
      <c r="D351" s="13"/>
      <c r="E351" s="13"/>
      <c r="F351" s="13"/>
      <c r="G351" s="14"/>
      <c r="H351" s="14"/>
      <c r="I351" s="13"/>
      <c r="J351" s="16" t="str">
        <f>IF($B351="","",IF($H351&lt;&gt;"","returned",IF(AND($G351&lt;&gt;"",$G351&lt;TODAY()),"overdue","open")))</f>
        <v/>
      </c>
      <c r="K351" s="13"/>
      <c r="L351" s="16" t="str">
        <f>IF(AND($B351&lt;&gt;"",$H351=""),$B351,"")</f>
        <v/>
      </c>
    </row>
    <row r="352" spans="1:12" x14ac:dyDescent="0.25">
      <c r="A352" s="14"/>
      <c r="B352" s="13"/>
      <c r="C352" s="16" t="str">
        <f>IF($B352="","",IFERROR(INDEX('Inventory'!$B$3:$B$502,MATCH($B352,'Inventory'!$A$3:$A$502,0)),"unknown no."))</f>
        <v/>
      </c>
      <c r="D352" s="13"/>
      <c r="E352" s="13"/>
      <c r="F352" s="13"/>
      <c r="G352" s="14"/>
      <c r="H352" s="14"/>
      <c r="I352" s="13"/>
      <c r="J352" s="16" t="str">
        <f>IF($B352="","",IF($H352&lt;&gt;"","returned",IF(AND($G352&lt;&gt;"",$G352&lt;TODAY()),"overdue","open")))</f>
        <v/>
      </c>
      <c r="K352" s="13"/>
      <c r="L352" s="16" t="str">
        <f>IF(AND($B352&lt;&gt;"",$H352=""),$B352,"")</f>
        <v/>
      </c>
    </row>
    <row r="353" spans="1:12" x14ac:dyDescent="0.25">
      <c r="A353" s="14"/>
      <c r="B353" s="13"/>
      <c r="C353" s="16" t="str">
        <f>IF($B353="","",IFERROR(INDEX('Inventory'!$B$3:$B$502,MATCH($B353,'Inventory'!$A$3:$A$502,0)),"unknown no."))</f>
        <v/>
      </c>
      <c r="D353" s="13"/>
      <c r="E353" s="13"/>
      <c r="F353" s="13"/>
      <c r="G353" s="14"/>
      <c r="H353" s="14"/>
      <c r="I353" s="13"/>
      <c r="J353" s="16" t="str">
        <f>IF($B353="","",IF($H353&lt;&gt;"","returned",IF(AND($G353&lt;&gt;"",$G353&lt;TODAY()),"overdue","open")))</f>
        <v/>
      </c>
      <c r="K353" s="13"/>
      <c r="L353" s="16" t="str">
        <f>IF(AND($B353&lt;&gt;"",$H353=""),$B353,"")</f>
        <v/>
      </c>
    </row>
    <row r="354" spans="1:12" x14ac:dyDescent="0.25">
      <c r="A354" s="14"/>
      <c r="B354" s="13"/>
      <c r="C354" s="16" t="str">
        <f>IF($B354="","",IFERROR(INDEX('Inventory'!$B$3:$B$502,MATCH($B354,'Inventory'!$A$3:$A$502,0)),"unknown no."))</f>
        <v/>
      </c>
      <c r="D354" s="13"/>
      <c r="E354" s="13"/>
      <c r="F354" s="13"/>
      <c r="G354" s="14"/>
      <c r="H354" s="14"/>
      <c r="I354" s="13"/>
      <c r="J354" s="16" t="str">
        <f>IF($B354="","",IF($H354&lt;&gt;"","returned",IF(AND($G354&lt;&gt;"",$G354&lt;TODAY()),"overdue","open")))</f>
        <v/>
      </c>
      <c r="K354" s="13"/>
      <c r="L354" s="16" t="str">
        <f>IF(AND($B354&lt;&gt;"",$H354=""),$B354,"")</f>
        <v/>
      </c>
    </row>
    <row r="355" spans="1:12" x14ac:dyDescent="0.25">
      <c r="A355" s="14"/>
      <c r="B355" s="13"/>
      <c r="C355" s="16" t="str">
        <f>IF($B355="","",IFERROR(INDEX('Inventory'!$B$3:$B$502,MATCH($B355,'Inventory'!$A$3:$A$502,0)),"unknown no."))</f>
        <v/>
      </c>
      <c r="D355" s="13"/>
      <c r="E355" s="13"/>
      <c r="F355" s="13"/>
      <c r="G355" s="14"/>
      <c r="H355" s="14"/>
      <c r="I355" s="13"/>
      <c r="J355" s="16" t="str">
        <f>IF($B355="","",IF($H355&lt;&gt;"","returned",IF(AND($G355&lt;&gt;"",$G355&lt;TODAY()),"overdue","open")))</f>
        <v/>
      </c>
      <c r="K355" s="13"/>
      <c r="L355" s="16" t="str">
        <f>IF(AND($B355&lt;&gt;"",$H355=""),$B355,"")</f>
        <v/>
      </c>
    </row>
    <row r="356" spans="1:12" x14ac:dyDescent="0.25">
      <c r="A356" s="14"/>
      <c r="B356" s="13"/>
      <c r="C356" s="16" t="str">
        <f>IF($B356="","",IFERROR(INDEX('Inventory'!$B$3:$B$502,MATCH($B356,'Inventory'!$A$3:$A$502,0)),"unknown no."))</f>
        <v/>
      </c>
      <c r="D356" s="13"/>
      <c r="E356" s="13"/>
      <c r="F356" s="13"/>
      <c r="G356" s="14"/>
      <c r="H356" s="14"/>
      <c r="I356" s="13"/>
      <c r="J356" s="16" t="str">
        <f>IF($B356="","",IF($H356&lt;&gt;"","returned",IF(AND($G356&lt;&gt;"",$G356&lt;TODAY()),"overdue","open")))</f>
        <v/>
      </c>
      <c r="K356" s="13"/>
      <c r="L356" s="16" t="str">
        <f>IF(AND($B356&lt;&gt;"",$H356=""),$B356,"")</f>
        <v/>
      </c>
    </row>
    <row r="357" spans="1:12" x14ac:dyDescent="0.25">
      <c r="A357" s="14"/>
      <c r="B357" s="13"/>
      <c r="C357" s="16" t="str">
        <f>IF($B357="","",IFERROR(INDEX('Inventory'!$B$3:$B$502,MATCH($B357,'Inventory'!$A$3:$A$502,0)),"unknown no."))</f>
        <v/>
      </c>
      <c r="D357" s="13"/>
      <c r="E357" s="13"/>
      <c r="F357" s="13"/>
      <c r="G357" s="14"/>
      <c r="H357" s="14"/>
      <c r="I357" s="13"/>
      <c r="J357" s="16" t="str">
        <f>IF($B357="","",IF($H357&lt;&gt;"","returned",IF(AND($G357&lt;&gt;"",$G357&lt;TODAY()),"overdue","open")))</f>
        <v/>
      </c>
      <c r="K357" s="13"/>
      <c r="L357" s="16" t="str">
        <f>IF(AND($B357&lt;&gt;"",$H357=""),$B357,"")</f>
        <v/>
      </c>
    </row>
    <row r="358" spans="1:12" x14ac:dyDescent="0.25">
      <c r="A358" s="14"/>
      <c r="B358" s="13"/>
      <c r="C358" s="16" t="str">
        <f>IF($B358="","",IFERROR(INDEX('Inventory'!$B$3:$B$502,MATCH($B358,'Inventory'!$A$3:$A$502,0)),"unknown no."))</f>
        <v/>
      </c>
      <c r="D358" s="13"/>
      <c r="E358" s="13"/>
      <c r="F358" s="13"/>
      <c r="G358" s="14"/>
      <c r="H358" s="14"/>
      <c r="I358" s="13"/>
      <c r="J358" s="16" t="str">
        <f>IF($B358="","",IF($H358&lt;&gt;"","returned",IF(AND($G358&lt;&gt;"",$G358&lt;TODAY()),"overdue","open")))</f>
        <v/>
      </c>
      <c r="K358" s="13"/>
      <c r="L358" s="16" t="str">
        <f>IF(AND($B358&lt;&gt;"",$H358=""),$B358,"")</f>
        <v/>
      </c>
    </row>
    <row r="359" spans="1:12" x14ac:dyDescent="0.25">
      <c r="A359" s="14"/>
      <c r="B359" s="13"/>
      <c r="C359" s="16" t="str">
        <f>IF($B359="","",IFERROR(INDEX('Inventory'!$B$3:$B$502,MATCH($B359,'Inventory'!$A$3:$A$502,0)),"unknown no."))</f>
        <v/>
      </c>
      <c r="D359" s="13"/>
      <c r="E359" s="13"/>
      <c r="F359" s="13"/>
      <c r="G359" s="14"/>
      <c r="H359" s="14"/>
      <c r="I359" s="13"/>
      <c r="J359" s="16" t="str">
        <f>IF($B359="","",IF($H359&lt;&gt;"","returned",IF(AND($G359&lt;&gt;"",$G359&lt;TODAY()),"overdue","open")))</f>
        <v/>
      </c>
      <c r="K359" s="13"/>
      <c r="L359" s="16" t="str">
        <f>IF(AND($B359&lt;&gt;"",$H359=""),$B359,"")</f>
        <v/>
      </c>
    </row>
    <row r="360" spans="1:12" x14ac:dyDescent="0.25">
      <c r="A360" s="14"/>
      <c r="B360" s="13"/>
      <c r="C360" s="16" t="str">
        <f>IF($B360="","",IFERROR(INDEX('Inventory'!$B$3:$B$502,MATCH($B360,'Inventory'!$A$3:$A$502,0)),"unknown no."))</f>
        <v/>
      </c>
      <c r="D360" s="13"/>
      <c r="E360" s="13"/>
      <c r="F360" s="13"/>
      <c r="G360" s="14"/>
      <c r="H360" s="14"/>
      <c r="I360" s="13"/>
      <c r="J360" s="16" t="str">
        <f>IF($B360="","",IF($H360&lt;&gt;"","returned",IF(AND($G360&lt;&gt;"",$G360&lt;TODAY()),"overdue","open")))</f>
        <v/>
      </c>
      <c r="K360" s="13"/>
      <c r="L360" s="16" t="str">
        <f>IF(AND($B360&lt;&gt;"",$H360=""),$B360,"")</f>
        <v/>
      </c>
    </row>
    <row r="361" spans="1:12" x14ac:dyDescent="0.25">
      <c r="A361" s="14"/>
      <c r="B361" s="13"/>
      <c r="C361" s="16" t="str">
        <f>IF($B361="","",IFERROR(INDEX('Inventory'!$B$3:$B$502,MATCH($B361,'Inventory'!$A$3:$A$502,0)),"unknown no."))</f>
        <v/>
      </c>
      <c r="D361" s="13"/>
      <c r="E361" s="13"/>
      <c r="F361" s="13"/>
      <c r="G361" s="14"/>
      <c r="H361" s="14"/>
      <c r="I361" s="13"/>
      <c r="J361" s="16" t="str">
        <f>IF($B361="","",IF($H361&lt;&gt;"","returned",IF(AND($G361&lt;&gt;"",$G361&lt;TODAY()),"overdue","open")))</f>
        <v/>
      </c>
      <c r="K361" s="13"/>
      <c r="L361" s="16" t="str">
        <f>IF(AND($B361&lt;&gt;"",$H361=""),$B361,"")</f>
        <v/>
      </c>
    </row>
    <row r="362" spans="1:12" x14ac:dyDescent="0.25">
      <c r="A362" s="14"/>
      <c r="B362" s="13"/>
      <c r="C362" s="16" t="str">
        <f>IF($B362="","",IFERROR(INDEX('Inventory'!$B$3:$B$502,MATCH($B362,'Inventory'!$A$3:$A$502,0)),"unknown no."))</f>
        <v/>
      </c>
      <c r="D362" s="13"/>
      <c r="E362" s="13"/>
      <c r="F362" s="13"/>
      <c r="G362" s="14"/>
      <c r="H362" s="14"/>
      <c r="I362" s="13"/>
      <c r="J362" s="16" t="str">
        <f>IF($B362="","",IF($H362&lt;&gt;"","returned",IF(AND($G362&lt;&gt;"",$G362&lt;TODAY()),"overdue","open")))</f>
        <v/>
      </c>
      <c r="K362" s="13"/>
      <c r="L362" s="16" t="str">
        <f>IF(AND($B362&lt;&gt;"",$H362=""),$B362,"")</f>
        <v/>
      </c>
    </row>
    <row r="363" spans="1:12" x14ac:dyDescent="0.25">
      <c r="A363" s="14"/>
      <c r="B363" s="13"/>
      <c r="C363" s="16" t="str">
        <f>IF($B363="","",IFERROR(INDEX('Inventory'!$B$3:$B$502,MATCH($B363,'Inventory'!$A$3:$A$502,0)),"unknown no."))</f>
        <v/>
      </c>
      <c r="D363" s="13"/>
      <c r="E363" s="13"/>
      <c r="F363" s="13"/>
      <c r="G363" s="14"/>
      <c r="H363" s="14"/>
      <c r="I363" s="13"/>
      <c r="J363" s="16" t="str">
        <f>IF($B363="","",IF($H363&lt;&gt;"","returned",IF(AND($G363&lt;&gt;"",$G363&lt;TODAY()),"overdue","open")))</f>
        <v/>
      </c>
      <c r="K363" s="13"/>
      <c r="L363" s="16" t="str">
        <f>IF(AND($B363&lt;&gt;"",$H363=""),$B363,"")</f>
        <v/>
      </c>
    </row>
    <row r="364" spans="1:12" x14ac:dyDescent="0.25">
      <c r="A364" s="14"/>
      <c r="B364" s="13"/>
      <c r="C364" s="16" t="str">
        <f>IF($B364="","",IFERROR(INDEX('Inventory'!$B$3:$B$502,MATCH($B364,'Inventory'!$A$3:$A$502,0)),"unknown no."))</f>
        <v/>
      </c>
      <c r="D364" s="13"/>
      <c r="E364" s="13"/>
      <c r="F364" s="13"/>
      <c r="G364" s="14"/>
      <c r="H364" s="14"/>
      <c r="I364" s="13"/>
      <c r="J364" s="16" t="str">
        <f>IF($B364="","",IF($H364&lt;&gt;"","returned",IF(AND($G364&lt;&gt;"",$G364&lt;TODAY()),"overdue","open")))</f>
        <v/>
      </c>
      <c r="K364" s="13"/>
      <c r="L364" s="16" t="str">
        <f>IF(AND($B364&lt;&gt;"",$H364=""),$B364,"")</f>
        <v/>
      </c>
    </row>
    <row r="365" spans="1:12" x14ac:dyDescent="0.25">
      <c r="A365" s="14"/>
      <c r="B365" s="13"/>
      <c r="C365" s="16" t="str">
        <f>IF($B365="","",IFERROR(INDEX('Inventory'!$B$3:$B$502,MATCH($B365,'Inventory'!$A$3:$A$502,0)),"unknown no."))</f>
        <v/>
      </c>
      <c r="D365" s="13"/>
      <c r="E365" s="13"/>
      <c r="F365" s="13"/>
      <c r="G365" s="14"/>
      <c r="H365" s="14"/>
      <c r="I365" s="13"/>
      <c r="J365" s="16" t="str">
        <f>IF($B365="","",IF($H365&lt;&gt;"","returned",IF(AND($G365&lt;&gt;"",$G365&lt;TODAY()),"overdue","open")))</f>
        <v/>
      </c>
      <c r="K365" s="13"/>
      <c r="L365" s="16" t="str">
        <f>IF(AND($B365&lt;&gt;"",$H365=""),$B365,"")</f>
        <v/>
      </c>
    </row>
    <row r="366" spans="1:12" x14ac:dyDescent="0.25">
      <c r="A366" s="14"/>
      <c r="B366" s="13"/>
      <c r="C366" s="16" t="str">
        <f>IF($B366="","",IFERROR(INDEX('Inventory'!$B$3:$B$502,MATCH($B366,'Inventory'!$A$3:$A$502,0)),"unknown no."))</f>
        <v/>
      </c>
      <c r="D366" s="13"/>
      <c r="E366" s="13"/>
      <c r="F366" s="13"/>
      <c r="G366" s="14"/>
      <c r="H366" s="14"/>
      <c r="I366" s="13"/>
      <c r="J366" s="16" t="str">
        <f>IF($B366="","",IF($H366&lt;&gt;"","returned",IF(AND($G366&lt;&gt;"",$G366&lt;TODAY()),"overdue","open")))</f>
        <v/>
      </c>
      <c r="K366" s="13"/>
      <c r="L366" s="16" t="str">
        <f>IF(AND($B366&lt;&gt;"",$H366=""),$B366,"")</f>
        <v/>
      </c>
    </row>
    <row r="367" spans="1:12" x14ac:dyDescent="0.25">
      <c r="A367" s="14"/>
      <c r="B367" s="13"/>
      <c r="C367" s="16" t="str">
        <f>IF($B367="","",IFERROR(INDEX('Inventory'!$B$3:$B$502,MATCH($B367,'Inventory'!$A$3:$A$502,0)),"unknown no."))</f>
        <v/>
      </c>
      <c r="D367" s="13"/>
      <c r="E367" s="13"/>
      <c r="F367" s="13"/>
      <c r="G367" s="14"/>
      <c r="H367" s="14"/>
      <c r="I367" s="13"/>
      <c r="J367" s="16" t="str">
        <f>IF($B367="","",IF($H367&lt;&gt;"","returned",IF(AND($G367&lt;&gt;"",$G367&lt;TODAY()),"overdue","open")))</f>
        <v/>
      </c>
      <c r="K367" s="13"/>
      <c r="L367" s="16" t="str">
        <f>IF(AND($B367&lt;&gt;"",$H367=""),$B367,"")</f>
        <v/>
      </c>
    </row>
    <row r="368" spans="1:12" x14ac:dyDescent="0.25">
      <c r="A368" s="14"/>
      <c r="B368" s="13"/>
      <c r="C368" s="16" t="str">
        <f>IF($B368="","",IFERROR(INDEX('Inventory'!$B$3:$B$502,MATCH($B368,'Inventory'!$A$3:$A$502,0)),"unknown no."))</f>
        <v/>
      </c>
      <c r="D368" s="13"/>
      <c r="E368" s="13"/>
      <c r="F368" s="13"/>
      <c r="G368" s="14"/>
      <c r="H368" s="14"/>
      <c r="I368" s="13"/>
      <c r="J368" s="16" t="str">
        <f>IF($B368="","",IF($H368&lt;&gt;"","returned",IF(AND($G368&lt;&gt;"",$G368&lt;TODAY()),"overdue","open")))</f>
        <v/>
      </c>
      <c r="K368" s="13"/>
      <c r="L368" s="16" t="str">
        <f>IF(AND($B368&lt;&gt;"",$H368=""),$B368,"")</f>
        <v/>
      </c>
    </row>
    <row r="369" spans="1:12" x14ac:dyDescent="0.25">
      <c r="A369" s="14"/>
      <c r="B369" s="13"/>
      <c r="C369" s="16" t="str">
        <f>IF($B369="","",IFERROR(INDEX('Inventory'!$B$3:$B$502,MATCH($B369,'Inventory'!$A$3:$A$502,0)),"unknown no."))</f>
        <v/>
      </c>
      <c r="D369" s="13"/>
      <c r="E369" s="13"/>
      <c r="F369" s="13"/>
      <c r="G369" s="14"/>
      <c r="H369" s="14"/>
      <c r="I369" s="13"/>
      <c r="J369" s="16" t="str">
        <f>IF($B369="","",IF($H369&lt;&gt;"","returned",IF(AND($G369&lt;&gt;"",$G369&lt;TODAY()),"overdue","open")))</f>
        <v/>
      </c>
      <c r="K369" s="13"/>
      <c r="L369" s="16" t="str">
        <f>IF(AND($B369&lt;&gt;"",$H369=""),$B369,"")</f>
        <v/>
      </c>
    </row>
    <row r="370" spans="1:12" x14ac:dyDescent="0.25">
      <c r="A370" s="14"/>
      <c r="B370" s="13"/>
      <c r="C370" s="16" t="str">
        <f>IF($B370="","",IFERROR(INDEX('Inventory'!$B$3:$B$502,MATCH($B370,'Inventory'!$A$3:$A$502,0)),"unknown no."))</f>
        <v/>
      </c>
      <c r="D370" s="13"/>
      <c r="E370" s="13"/>
      <c r="F370" s="13"/>
      <c r="G370" s="14"/>
      <c r="H370" s="14"/>
      <c r="I370" s="13"/>
      <c r="J370" s="16" t="str">
        <f>IF($B370="","",IF($H370&lt;&gt;"","returned",IF(AND($G370&lt;&gt;"",$G370&lt;TODAY()),"overdue","open")))</f>
        <v/>
      </c>
      <c r="K370" s="13"/>
      <c r="L370" s="16" t="str">
        <f>IF(AND($B370&lt;&gt;"",$H370=""),$B370,"")</f>
        <v/>
      </c>
    </row>
    <row r="371" spans="1:12" x14ac:dyDescent="0.25">
      <c r="A371" s="14"/>
      <c r="B371" s="13"/>
      <c r="C371" s="16" t="str">
        <f>IF($B371="","",IFERROR(INDEX('Inventory'!$B$3:$B$502,MATCH($B371,'Inventory'!$A$3:$A$502,0)),"unknown no."))</f>
        <v/>
      </c>
      <c r="D371" s="13"/>
      <c r="E371" s="13"/>
      <c r="F371" s="13"/>
      <c r="G371" s="14"/>
      <c r="H371" s="14"/>
      <c r="I371" s="13"/>
      <c r="J371" s="16" t="str">
        <f>IF($B371="","",IF($H371&lt;&gt;"","returned",IF(AND($G371&lt;&gt;"",$G371&lt;TODAY()),"overdue","open")))</f>
        <v/>
      </c>
      <c r="K371" s="13"/>
      <c r="L371" s="16" t="str">
        <f>IF(AND($B371&lt;&gt;"",$H371=""),$B371,"")</f>
        <v/>
      </c>
    </row>
    <row r="372" spans="1:12" x14ac:dyDescent="0.25">
      <c r="A372" s="14"/>
      <c r="B372" s="13"/>
      <c r="C372" s="16" t="str">
        <f>IF($B372="","",IFERROR(INDEX('Inventory'!$B$3:$B$502,MATCH($B372,'Inventory'!$A$3:$A$502,0)),"unknown no."))</f>
        <v/>
      </c>
      <c r="D372" s="13"/>
      <c r="E372" s="13"/>
      <c r="F372" s="13"/>
      <c r="G372" s="14"/>
      <c r="H372" s="14"/>
      <c r="I372" s="13"/>
      <c r="J372" s="16" t="str">
        <f>IF($B372="","",IF($H372&lt;&gt;"","returned",IF(AND($G372&lt;&gt;"",$G372&lt;TODAY()),"overdue","open")))</f>
        <v/>
      </c>
      <c r="K372" s="13"/>
      <c r="L372" s="16" t="str">
        <f>IF(AND($B372&lt;&gt;"",$H372=""),$B372,"")</f>
        <v/>
      </c>
    </row>
    <row r="373" spans="1:12" x14ac:dyDescent="0.25">
      <c r="A373" s="14"/>
      <c r="B373" s="13"/>
      <c r="C373" s="16" t="str">
        <f>IF($B373="","",IFERROR(INDEX('Inventory'!$B$3:$B$502,MATCH($B373,'Inventory'!$A$3:$A$502,0)),"unknown no."))</f>
        <v/>
      </c>
      <c r="D373" s="13"/>
      <c r="E373" s="13"/>
      <c r="F373" s="13"/>
      <c r="G373" s="14"/>
      <c r="H373" s="14"/>
      <c r="I373" s="13"/>
      <c r="J373" s="16" t="str">
        <f>IF($B373="","",IF($H373&lt;&gt;"","returned",IF(AND($G373&lt;&gt;"",$G373&lt;TODAY()),"overdue","open")))</f>
        <v/>
      </c>
      <c r="K373" s="13"/>
      <c r="L373" s="16" t="str">
        <f>IF(AND($B373&lt;&gt;"",$H373=""),$B373,"")</f>
        <v/>
      </c>
    </row>
    <row r="374" spans="1:12" x14ac:dyDescent="0.25">
      <c r="A374" s="14"/>
      <c r="B374" s="13"/>
      <c r="C374" s="16" t="str">
        <f>IF($B374="","",IFERROR(INDEX('Inventory'!$B$3:$B$502,MATCH($B374,'Inventory'!$A$3:$A$502,0)),"unknown no."))</f>
        <v/>
      </c>
      <c r="D374" s="13"/>
      <c r="E374" s="13"/>
      <c r="F374" s="13"/>
      <c r="G374" s="14"/>
      <c r="H374" s="14"/>
      <c r="I374" s="13"/>
      <c r="J374" s="16" t="str">
        <f>IF($B374="","",IF($H374&lt;&gt;"","returned",IF(AND($G374&lt;&gt;"",$G374&lt;TODAY()),"overdue","open")))</f>
        <v/>
      </c>
      <c r="K374" s="13"/>
      <c r="L374" s="16" t="str">
        <f>IF(AND($B374&lt;&gt;"",$H374=""),$B374,"")</f>
        <v/>
      </c>
    </row>
    <row r="375" spans="1:12" x14ac:dyDescent="0.25">
      <c r="A375" s="14"/>
      <c r="B375" s="13"/>
      <c r="C375" s="16" t="str">
        <f>IF($B375="","",IFERROR(INDEX('Inventory'!$B$3:$B$502,MATCH($B375,'Inventory'!$A$3:$A$502,0)),"unknown no."))</f>
        <v/>
      </c>
      <c r="D375" s="13"/>
      <c r="E375" s="13"/>
      <c r="F375" s="13"/>
      <c r="G375" s="14"/>
      <c r="H375" s="14"/>
      <c r="I375" s="13"/>
      <c r="J375" s="16" t="str">
        <f>IF($B375="","",IF($H375&lt;&gt;"","returned",IF(AND($G375&lt;&gt;"",$G375&lt;TODAY()),"overdue","open")))</f>
        <v/>
      </c>
      <c r="K375" s="13"/>
      <c r="L375" s="16" t="str">
        <f>IF(AND($B375&lt;&gt;"",$H375=""),$B375,"")</f>
        <v/>
      </c>
    </row>
    <row r="376" spans="1:12" x14ac:dyDescent="0.25">
      <c r="A376" s="14"/>
      <c r="B376" s="13"/>
      <c r="C376" s="16" t="str">
        <f>IF($B376="","",IFERROR(INDEX('Inventory'!$B$3:$B$502,MATCH($B376,'Inventory'!$A$3:$A$502,0)),"unknown no."))</f>
        <v/>
      </c>
      <c r="D376" s="13"/>
      <c r="E376" s="13"/>
      <c r="F376" s="13"/>
      <c r="G376" s="14"/>
      <c r="H376" s="14"/>
      <c r="I376" s="13"/>
      <c r="J376" s="16" t="str">
        <f>IF($B376="","",IF($H376&lt;&gt;"","returned",IF(AND($G376&lt;&gt;"",$G376&lt;TODAY()),"overdue","open")))</f>
        <v/>
      </c>
      <c r="K376" s="13"/>
      <c r="L376" s="16" t="str">
        <f>IF(AND($B376&lt;&gt;"",$H376=""),$B376,"")</f>
        <v/>
      </c>
    </row>
    <row r="377" spans="1:12" x14ac:dyDescent="0.25">
      <c r="A377" s="14"/>
      <c r="B377" s="13"/>
      <c r="C377" s="16" t="str">
        <f>IF($B377="","",IFERROR(INDEX('Inventory'!$B$3:$B$502,MATCH($B377,'Inventory'!$A$3:$A$502,0)),"unknown no."))</f>
        <v/>
      </c>
      <c r="D377" s="13"/>
      <c r="E377" s="13"/>
      <c r="F377" s="13"/>
      <c r="G377" s="14"/>
      <c r="H377" s="14"/>
      <c r="I377" s="13"/>
      <c r="J377" s="16" t="str">
        <f>IF($B377="","",IF($H377&lt;&gt;"","returned",IF(AND($G377&lt;&gt;"",$G377&lt;TODAY()),"overdue","open")))</f>
        <v/>
      </c>
      <c r="K377" s="13"/>
      <c r="L377" s="16" t="str">
        <f>IF(AND($B377&lt;&gt;"",$H377=""),$B377,"")</f>
        <v/>
      </c>
    </row>
    <row r="378" spans="1:12" x14ac:dyDescent="0.25">
      <c r="A378" s="14"/>
      <c r="B378" s="13"/>
      <c r="C378" s="16" t="str">
        <f>IF($B378="","",IFERROR(INDEX('Inventory'!$B$3:$B$502,MATCH($B378,'Inventory'!$A$3:$A$502,0)),"unknown no."))</f>
        <v/>
      </c>
      <c r="D378" s="13"/>
      <c r="E378" s="13"/>
      <c r="F378" s="13"/>
      <c r="G378" s="14"/>
      <c r="H378" s="14"/>
      <c r="I378" s="13"/>
      <c r="J378" s="16" t="str">
        <f>IF($B378="","",IF($H378&lt;&gt;"","returned",IF(AND($G378&lt;&gt;"",$G378&lt;TODAY()),"overdue","open")))</f>
        <v/>
      </c>
      <c r="K378" s="13"/>
      <c r="L378" s="16" t="str">
        <f>IF(AND($B378&lt;&gt;"",$H378=""),$B378,"")</f>
        <v/>
      </c>
    </row>
    <row r="379" spans="1:12" x14ac:dyDescent="0.25">
      <c r="A379" s="14"/>
      <c r="B379" s="13"/>
      <c r="C379" s="16" t="str">
        <f>IF($B379="","",IFERROR(INDEX('Inventory'!$B$3:$B$502,MATCH($B379,'Inventory'!$A$3:$A$502,0)),"unknown no."))</f>
        <v/>
      </c>
      <c r="D379" s="13"/>
      <c r="E379" s="13"/>
      <c r="F379" s="13"/>
      <c r="G379" s="14"/>
      <c r="H379" s="14"/>
      <c r="I379" s="13"/>
      <c r="J379" s="16" t="str">
        <f>IF($B379="","",IF($H379&lt;&gt;"","returned",IF(AND($G379&lt;&gt;"",$G379&lt;TODAY()),"overdue","open")))</f>
        <v/>
      </c>
      <c r="K379" s="13"/>
      <c r="L379" s="16" t="str">
        <f>IF(AND($B379&lt;&gt;"",$H379=""),$B379,"")</f>
        <v/>
      </c>
    </row>
    <row r="380" spans="1:12" x14ac:dyDescent="0.25">
      <c r="A380" s="14"/>
      <c r="B380" s="13"/>
      <c r="C380" s="16" t="str">
        <f>IF($B380="","",IFERROR(INDEX('Inventory'!$B$3:$B$502,MATCH($B380,'Inventory'!$A$3:$A$502,0)),"unknown no."))</f>
        <v/>
      </c>
      <c r="D380" s="13"/>
      <c r="E380" s="13"/>
      <c r="F380" s="13"/>
      <c r="G380" s="14"/>
      <c r="H380" s="14"/>
      <c r="I380" s="13"/>
      <c r="J380" s="16" t="str">
        <f>IF($B380="","",IF($H380&lt;&gt;"","returned",IF(AND($G380&lt;&gt;"",$G380&lt;TODAY()),"overdue","open")))</f>
        <v/>
      </c>
      <c r="K380" s="13"/>
      <c r="L380" s="16" t="str">
        <f>IF(AND($B380&lt;&gt;"",$H380=""),$B380,"")</f>
        <v/>
      </c>
    </row>
    <row r="381" spans="1:12" x14ac:dyDescent="0.25">
      <c r="A381" s="14"/>
      <c r="B381" s="13"/>
      <c r="C381" s="16" t="str">
        <f>IF($B381="","",IFERROR(INDEX('Inventory'!$B$3:$B$502,MATCH($B381,'Inventory'!$A$3:$A$502,0)),"unknown no."))</f>
        <v/>
      </c>
      <c r="D381" s="13"/>
      <c r="E381" s="13"/>
      <c r="F381" s="13"/>
      <c r="G381" s="14"/>
      <c r="H381" s="14"/>
      <c r="I381" s="13"/>
      <c r="J381" s="16" t="str">
        <f>IF($B381="","",IF($H381&lt;&gt;"","returned",IF(AND($G381&lt;&gt;"",$G381&lt;TODAY()),"overdue","open")))</f>
        <v/>
      </c>
      <c r="K381" s="13"/>
      <c r="L381" s="16" t="str">
        <f>IF(AND($B381&lt;&gt;"",$H381=""),$B381,"")</f>
        <v/>
      </c>
    </row>
    <row r="382" spans="1:12" x14ac:dyDescent="0.25">
      <c r="A382" s="14"/>
      <c r="B382" s="13"/>
      <c r="C382" s="16" t="str">
        <f>IF($B382="","",IFERROR(INDEX('Inventory'!$B$3:$B$502,MATCH($B382,'Inventory'!$A$3:$A$502,0)),"unknown no."))</f>
        <v/>
      </c>
      <c r="D382" s="13"/>
      <c r="E382" s="13"/>
      <c r="F382" s="13"/>
      <c r="G382" s="14"/>
      <c r="H382" s="14"/>
      <c r="I382" s="13"/>
      <c r="J382" s="16" t="str">
        <f>IF($B382="","",IF($H382&lt;&gt;"","returned",IF(AND($G382&lt;&gt;"",$G382&lt;TODAY()),"overdue","open")))</f>
        <v/>
      </c>
      <c r="K382" s="13"/>
      <c r="L382" s="16" t="str">
        <f>IF(AND($B382&lt;&gt;"",$H382=""),$B382,"")</f>
        <v/>
      </c>
    </row>
    <row r="383" spans="1:12" x14ac:dyDescent="0.25">
      <c r="A383" s="14"/>
      <c r="B383" s="13"/>
      <c r="C383" s="16" t="str">
        <f>IF($B383="","",IFERROR(INDEX('Inventory'!$B$3:$B$502,MATCH($B383,'Inventory'!$A$3:$A$502,0)),"unknown no."))</f>
        <v/>
      </c>
      <c r="D383" s="13"/>
      <c r="E383" s="13"/>
      <c r="F383" s="13"/>
      <c r="G383" s="14"/>
      <c r="H383" s="14"/>
      <c r="I383" s="13"/>
      <c r="J383" s="16" t="str">
        <f>IF($B383="","",IF($H383&lt;&gt;"","returned",IF(AND($G383&lt;&gt;"",$G383&lt;TODAY()),"overdue","open")))</f>
        <v/>
      </c>
      <c r="K383" s="13"/>
      <c r="L383" s="16" t="str">
        <f>IF(AND($B383&lt;&gt;"",$H383=""),$B383,"")</f>
        <v/>
      </c>
    </row>
    <row r="384" spans="1:12" x14ac:dyDescent="0.25">
      <c r="A384" s="14"/>
      <c r="B384" s="13"/>
      <c r="C384" s="16" t="str">
        <f>IF($B384="","",IFERROR(INDEX('Inventory'!$B$3:$B$502,MATCH($B384,'Inventory'!$A$3:$A$502,0)),"unknown no."))</f>
        <v/>
      </c>
      <c r="D384" s="13"/>
      <c r="E384" s="13"/>
      <c r="F384" s="13"/>
      <c r="G384" s="14"/>
      <c r="H384" s="14"/>
      <c r="I384" s="13"/>
      <c r="J384" s="16" t="str">
        <f>IF($B384="","",IF($H384&lt;&gt;"","returned",IF(AND($G384&lt;&gt;"",$G384&lt;TODAY()),"overdue","open")))</f>
        <v/>
      </c>
      <c r="K384" s="13"/>
      <c r="L384" s="16" t="str">
        <f>IF(AND($B384&lt;&gt;"",$H384=""),$B384,"")</f>
        <v/>
      </c>
    </row>
    <row r="385" spans="1:12" x14ac:dyDescent="0.25">
      <c r="A385" s="14"/>
      <c r="B385" s="13"/>
      <c r="C385" s="16" t="str">
        <f>IF($B385="","",IFERROR(INDEX('Inventory'!$B$3:$B$502,MATCH($B385,'Inventory'!$A$3:$A$502,0)),"unknown no."))</f>
        <v/>
      </c>
      <c r="D385" s="13"/>
      <c r="E385" s="13"/>
      <c r="F385" s="13"/>
      <c r="G385" s="14"/>
      <c r="H385" s="14"/>
      <c r="I385" s="13"/>
      <c r="J385" s="16" t="str">
        <f>IF($B385="","",IF($H385&lt;&gt;"","returned",IF(AND($G385&lt;&gt;"",$G385&lt;TODAY()),"overdue","open")))</f>
        <v/>
      </c>
      <c r="K385" s="13"/>
      <c r="L385" s="16" t="str">
        <f>IF(AND($B385&lt;&gt;"",$H385=""),$B385,"")</f>
        <v/>
      </c>
    </row>
    <row r="386" spans="1:12" x14ac:dyDescent="0.25">
      <c r="A386" s="14"/>
      <c r="B386" s="13"/>
      <c r="C386" s="16" t="str">
        <f>IF($B386="","",IFERROR(INDEX('Inventory'!$B$3:$B$502,MATCH($B386,'Inventory'!$A$3:$A$502,0)),"unknown no."))</f>
        <v/>
      </c>
      <c r="D386" s="13"/>
      <c r="E386" s="13"/>
      <c r="F386" s="13"/>
      <c r="G386" s="14"/>
      <c r="H386" s="14"/>
      <c r="I386" s="13"/>
      <c r="J386" s="16" t="str">
        <f>IF($B386="","",IF($H386&lt;&gt;"","returned",IF(AND($G386&lt;&gt;"",$G386&lt;TODAY()),"overdue","open")))</f>
        <v/>
      </c>
      <c r="K386" s="13"/>
      <c r="L386" s="16" t="str">
        <f>IF(AND($B386&lt;&gt;"",$H386=""),$B386,"")</f>
        <v/>
      </c>
    </row>
    <row r="387" spans="1:12" x14ac:dyDescent="0.25">
      <c r="A387" s="14"/>
      <c r="B387" s="13"/>
      <c r="C387" s="16" t="str">
        <f>IF($B387="","",IFERROR(INDEX('Inventory'!$B$3:$B$502,MATCH($B387,'Inventory'!$A$3:$A$502,0)),"unknown no."))</f>
        <v/>
      </c>
      <c r="D387" s="13"/>
      <c r="E387" s="13"/>
      <c r="F387" s="13"/>
      <c r="G387" s="14"/>
      <c r="H387" s="14"/>
      <c r="I387" s="13"/>
      <c r="J387" s="16" t="str">
        <f>IF($B387="","",IF($H387&lt;&gt;"","returned",IF(AND($G387&lt;&gt;"",$G387&lt;TODAY()),"overdue","open")))</f>
        <v/>
      </c>
      <c r="K387" s="13"/>
      <c r="L387" s="16" t="str">
        <f>IF(AND($B387&lt;&gt;"",$H387=""),$B387,"")</f>
        <v/>
      </c>
    </row>
    <row r="388" spans="1:12" x14ac:dyDescent="0.25">
      <c r="A388" s="14"/>
      <c r="B388" s="13"/>
      <c r="C388" s="16" t="str">
        <f>IF($B388="","",IFERROR(INDEX('Inventory'!$B$3:$B$502,MATCH($B388,'Inventory'!$A$3:$A$502,0)),"unknown no."))</f>
        <v/>
      </c>
      <c r="D388" s="13"/>
      <c r="E388" s="13"/>
      <c r="F388" s="13"/>
      <c r="G388" s="14"/>
      <c r="H388" s="14"/>
      <c r="I388" s="13"/>
      <c r="J388" s="16" t="str">
        <f>IF($B388="","",IF($H388&lt;&gt;"","returned",IF(AND($G388&lt;&gt;"",$G388&lt;TODAY()),"overdue","open")))</f>
        <v/>
      </c>
      <c r="K388" s="13"/>
      <c r="L388" s="16" t="str">
        <f>IF(AND($B388&lt;&gt;"",$H388=""),$B388,"")</f>
        <v/>
      </c>
    </row>
    <row r="389" spans="1:12" x14ac:dyDescent="0.25">
      <c r="A389" s="14"/>
      <c r="B389" s="13"/>
      <c r="C389" s="16" t="str">
        <f>IF($B389="","",IFERROR(INDEX('Inventory'!$B$3:$B$502,MATCH($B389,'Inventory'!$A$3:$A$502,0)),"unknown no."))</f>
        <v/>
      </c>
      <c r="D389" s="13"/>
      <c r="E389" s="13"/>
      <c r="F389" s="13"/>
      <c r="G389" s="14"/>
      <c r="H389" s="14"/>
      <c r="I389" s="13"/>
      <c r="J389" s="16" t="str">
        <f>IF($B389="","",IF($H389&lt;&gt;"","returned",IF(AND($G389&lt;&gt;"",$G389&lt;TODAY()),"overdue","open")))</f>
        <v/>
      </c>
      <c r="K389" s="13"/>
      <c r="L389" s="16" t="str">
        <f>IF(AND($B389&lt;&gt;"",$H389=""),$B389,"")</f>
        <v/>
      </c>
    </row>
    <row r="390" spans="1:12" x14ac:dyDescent="0.25">
      <c r="A390" s="14"/>
      <c r="B390" s="13"/>
      <c r="C390" s="16" t="str">
        <f>IF($B390="","",IFERROR(INDEX('Inventory'!$B$3:$B$502,MATCH($B390,'Inventory'!$A$3:$A$502,0)),"unknown no."))</f>
        <v/>
      </c>
      <c r="D390" s="13"/>
      <c r="E390" s="13"/>
      <c r="F390" s="13"/>
      <c r="G390" s="14"/>
      <c r="H390" s="14"/>
      <c r="I390" s="13"/>
      <c r="J390" s="16" t="str">
        <f>IF($B390="","",IF($H390&lt;&gt;"","returned",IF(AND($G390&lt;&gt;"",$G390&lt;TODAY()),"overdue","open")))</f>
        <v/>
      </c>
      <c r="K390" s="13"/>
      <c r="L390" s="16" t="str">
        <f>IF(AND($B390&lt;&gt;"",$H390=""),$B390,"")</f>
        <v/>
      </c>
    </row>
    <row r="391" spans="1:12" x14ac:dyDescent="0.25">
      <c r="A391" s="14"/>
      <c r="B391" s="13"/>
      <c r="C391" s="16" t="str">
        <f>IF($B391="","",IFERROR(INDEX('Inventory'!$B$3:$B$502,MATCH($B391,'Inventory'!$A$3:$A$502,0)),"unknown no."))</f>
        <v/>
      </c>
      <c r="D391" s="13"/>
      <c r="E391" s="13"/>
      <c r="F391" s="13"/>
      <c r="G391" s="14"/>
      <c r="H391" s="14"/>
      <c r="I391" s="13"/>
      <c r="J391" s="16" t="str">
        <f>IF($B391="","",IF($H391&lt;&gt;"","returned",IF(AND($G391&lt;&gt;"",$G391&lt;TODAY()),"overdue","open")))</f>
        <v/>
      </c>
      <c r="K391" s="13"/>
      <c r="L391" s="16" t="str">
        <f>IF(AND($B391&lt;&gt;"",$H391=""),$B391,"")</f>
        <v/>
      </c>
    </row>
    <row r="392" spans="1:12" x14ac:dyDescent="0.25">
      <c r="A392" s="14"/>
      <c r="B392" s="13"/>
      <c r="C392" s="16" t="str">
        <f>IF($B392="","",IFERROR(INDEX('Inventory'!$B$3:$B$502,MATCH($B392,'Inventory'!$A$3:$A$502,0)),"unknown no."))</f>
        <v/>
      </c>
      <c r="D392" s="13"/>
      <c r="E392" s="13"/>
      <c r="F392" s="13"/>
      <c r="G392" s="14"/>
      <c r="H392" s="14"/>
      <c r="I392" s="13"/>
      <c r="J392" s="16" t="str">
        <f>IF($B392="","",IF($H392&lt;&gt;"","returned",IF(AND($G392&lt;&gt;"",$G392&lt;TODAY()),"overdue","open")))</f>
        <v/>
      </c>
      <c r="K392" s="13"/>
      <c r="L392" s="16" t="str">
        <f>IF(AND($B392&lt;&gt;"",$H392=""),$B392,"")</f>
        <v/>
      </c>
    </row>
    <row r="393" spans="1:12" x14ac:dyDescent="0.25">
      <c r="A393" s="14"/>
      <c r="B393" s="13"/>
      <c r="C393" s="16" t="str">
        <f>IF($B393="","",IFERROR(INDEX('Inventory'!$B$3:$B$502,MATCH($B393,'Inventory'!$A$3:$A$502,0)),"unknown no."))</f>
        <v/>
      </c>
      <c r="D393" s="13"/>
      <c r="E393" s="13"/>
      <c r="F393" s="13"/>
      <c r="G393" s="14"/>
      <c r="H393" s="14"/>
      <c r="I393" s="13"/>
      <c r="J393" s="16" t="str">
        <f>IF($B393="","",IF($H393&lt;&gt;"","returned",IF(AND($G393&lt;&gt;"",$G393&lt;TODAY()),"overdue","open")))</f>
        <v/>
      </c>
      <c r="K393" s="13"/>
      <c r="L393" s="16" t="str">
        <f>IF(AND($B393&lt;&gt;"",$H393=""),$B393,"")</f>
        <v/>
      </c>
    </row>
    <row r="394" spans="1:12" x14ac:dyDescent="0.25">
      <c r="A394" s="14"/>
      <c r="B394" s="13"/>
      <c r="C394" s="16" t="str">
        <f>IF($B394="","",IFERROR(INDEX('Inventory'!$B$3:$B$502,MATCH($B394,'Inventory'!$A$3:$A$502,0)),"unknown no."))</f>
        <v/>
      </c>
      <c r="D394" s="13"/>
      <c r="E394" s="13"/>
      <c r="F394" s="13"/>
      <c r="G394" s="14"/>
      <c r="H394" s="14"/>
      <c r="I394" s="13"/>
      <c r="J394" s="16" t="str">
        <f>IF($B394="","",IF($H394&lt;&gt;"","returned",IF(AND($G394&lt;&gt;"",$G394&lt;TODAY()),"overdue","open")))</f>
        <v/>
      </c>
      <c r="K394" s="13"/>
      <c r="L394" s="16" t="str">
        <f>IF(AND($B394&lt;&gt;"",$H394=""),$B394,"")</f>
        <v/>
      </c>
    </row>
    <row r="395" spans="1:12" x14ac:dyDescent="0.25">
      <c r="A395" s="14"/>
      <c r="B395" s="13"/>
      <c r="C395" s="16" t="str">
        <f>IF($B395="","",IFERROR(INDEX('Inventory'!$B$3:$B$502,MATCH($B395,'Inventory'!$A$3:$A$502,0)),"unknown no."))</f>
        <v/>
      </c>
      <c r="D395" s="13"/>
      <c r="E395" s="13"/>
      <c r="F395" s="13"/>
      <c r="G395" s="14"/>
      <c r="H395" s="14"/>
      <c r="I395" s="13"/>
      <c r="J395" s="16" t="str">
        <f>IF($B395="","",IF($H395&lt;&gt;"","returned",IF(AND($G395&lt;&gt;"",$G395&lt;TODAY()),"overdue","open")))</f>
        <v/>
      </c>
      <c r="K395" s="13"/>
      <c r="L395" s="16" t="str">
        <f>IF(AND($B395&lt;&gt;"",$H395=""),$B395,"")</f>
        <v/>
      </c>
    </row>
    <row r="396" spans="1:12" x14ac:dyDescent="0.25">
      <c r="A396" s="14"/>
      <c r="B396" s="13"/>
      <c r="C396" s="16" t="str">
        <f>IF($B396="","",IFERROR(INDEX('Inventory'!$B$3:$B$502,MATCH($B396,'Inventory'!$A$3:$A$502,0)),"unknown no."))</f>
        <v/>
      </c>
      <c r="D396" s="13"/>
      <c r="E396" s="13"/>
      <c r="F396" s="13"/>
      <c r="G396" s="14"/>
      <c r="H396" s="14"/>
      <c r="I396" s="13"/>
      <c r="J396" s="16" t="str">
        <f>IF($B396="","",IF($H396&lt;&gt;"","returned",IF(AND($G396&lt;&gt;"",$G396&lt;TODAY()),"overdue","open")))</f>
        <v/>
      </c>
      <c r="K396" s="13"/>
      <c r="L396" s="16" t="str">
        <f>IF(AND($B396&lt;&gt;"",$H396=""),$B396,"")</f>
        <v/>
      </c>
    </row>
    <row r="397" spans="1:12" x14ac:dyDescent="0.25">
      <c r="A397" s="14"/>
      <c r="B397" s="13"/>
      <c r="C397" s="16" t="str">
        <f>IF($B397="","",IFERROR(INDEX('Inventory'!$B$3:$B$502,MATCH($B397,'Inventory'!$A$3:$A$502,0)),"unknown no."))</f>
        <v/>
      </c>
      <c r="D397" s="13"/>
      <c r="E397" s="13"/>
      <c r="F397" s="13"/>
      <c r="G397" s="14"/>
      <c r="H397" s="14"/>
      <c r="I397" s="13"/>
      <c r="J397" s="16" t="str">
        <f>IF($B397="","",IF($H397&lt;&gt;"","returned",IF(AND($G397&lt;&gt;"",$G397&lt;TODAY()),"overdue","open")))</f>
        <v/>
      </c>
      <c r="K397" s="13"/>
      <c r="L397" s="16" t="str">
        <f>IF(AND($B397&lt;&gt;"",$H397=""),$B397,"")</f>
        <v/>
      </c>
    </row>
    <row r="398" spans="1:12" x14ac:dyDescent="0.25">
      <c r="A398" s="14"/>
      <c r="B398" s="13"/>
      <c r="C398" s="16" t="str">
        <f>IF($B398="","",IFERROR(INDEX('Inventory'!$B$3:$B$502,MATCH($B398,'Inventory'!$A$3:$A$502,0)),"unknown no."))</f>
        <v/>
      </c>
      <c r="D398" s="13"/>
      <c r="E398" s="13"/>
      <c r="F398" s="13"/>
      <c r="G398" s="14"/>
      <c r="H398" s="14"/>
      <c r="I398" s="13"/>
      <c r="J398" s="16" t="str">
        <f>IF($B398="","",IF($H398&lt;&gt;"","returned",IF(AND($G398&lt;&gt;"",$G398&lt;TODAY()),"overdue","open")))</f>
        <v/>
      </c>
      <c r="K398" s="13"/>
      <c r="L398" s="16" t="str">
        <f>IF(AND($B398&lt;&gt;"",$H398=""),$B398,"")</f>
        <v/>
      </c>
    </row>
    <row r="399" spans="1:12" x14ac:dyDescent="0.25">
      <c r="A399" s="14"/>
      <c r="B399" s="13"/>
      <c r="C399" s="16" t="str">
        <f>IF($B399="","",IFERROR(INDEX('Inventory'!$B$3:$B$502,MATCH($B399,'Inventory'!$A$3:$A$502,0)),"unknown no."))</f>
        <v/>
      </c>
      <c r="D399" s="13"/>
      <c r="E399" s="13"/>
      <c r="F399" s="13"/>
      <c r="G399" s="14"/>
      <c r="H399" s="14"/>
      <c r="I399" s="13"/>
      <c r="J399" s="16" t="str">
        <f>IF($B399="","",IF($H399&lt;&gt;"","returned",IF(AND($G399&lt;&gt;"",$G399&lt;TODAY()),"overdue","open")))</f>
        <v/>
      </c>
      <c r="K399" s="13"/>
      <c r="L399" s="16" t="str">
        <f>IF(AND($B399&lt;&gt;"",$H399=""),$B399,"")</f>
        <v/>
      </c>
    </row>
    <row r="400" spans="1:12" x14ac:dyDescent="0.25">
      <c r="A400" s="14"/>
      <c r="B400" s="13"/>
      <c r="C400" s="16" t="str">
        <f>IF($B400="","",IFERROR(INDEX('Inventory'!$B$3:$B$502,MATCH($B400,'Inventory'!$A$3:$A$502,0)),"unknown no."))</f>
        <v/>
      </c>
      <c r="D400" s="13"/>
      <c r="E400" s="13"/>
      <c r="F400" s="13"/>
      <c r="G400" s="14"/>
      <c r="H400" s="14"/>
      <c r="I400" s="13"/>
      <c r="J400" s="16" t="str">
        <f>IF($B400="","",IF($H400&lt;&gt;"","returned",IF(AND($G400&lt;&gt;"",$G400&lt;TODAY()),"overdue","open")))</f>
        <v/>
      </c>
      <c r="K400" s="13"/>
      <c r="L400" s="16" t="str">
        <f>IF(AND($B400&lt;&gt;"",$H400=""),$B400,"")</f>
        <v/>
      </c>
    </row>
    <row r="401" spans="1:12" x14ac:dyDescent="0.25">
      <c r="A401" s="14"/>
      <c r="B401" s="13"/>
      <c r="C401" s="16" t="str">
        <f>IF($B401="","",IFERROR(INDEX('Inventory'!$B$3:$B$502,MATCH($B401,'Inventory'!$A$3:$A$502,0)),"unknown no."))</f>
        <v/>
      </c>
      <c r="D401" s="13"/>
      <c r="E401" s="13"/>
      <c r="F401" s="13"/>
      <c r="G401" s="14"/>
      <c r="H401" s="14"/>
      <c r="I401" s="13"/>
      <c r="J401" s="16" t="str">
        <f>IF($B401="","",IF($H401&lt;&gt;"","returned",IF(AND($G401&lt;&gt;"",$G401&lt;TODAY()),"overdue","open")))</f>
        <v/>
      </c>
      <c r="K401" s="13"/>
      <c r="L401" s="16" t="str">
        <f>IF(AND($B401&lt;&gt;"",$H401=""),$B401,"")</f>
        <v/>
      </c>
    </row>
    <row r="402" spans="1:12" x14ac:dyDescent="0.25">
      <c r="A402" s="14"/>
      <c r="B402" s="13"/>
      <c r="C402" s="16" t="str">
        <f>IF($B402="","",IFERROR(INDEX('Inventory'!$B$3:$B$502,MATCH($B402,'Inventory'!$A$3:$A$502,0)),"unknown no."))</f>
        <v/>
      </c>
      <c r="D402" s="13"/>
      <c r="E402" s="13"/>
      <c r="F402" s="13"/>
      <c r="G402" s="14"/>
      <c r="H402" s="14"/>
      <c r="I402" s="13"/>
      <c r="J402" s="16" t="str">
        <f>IF($B402="","",IF($H402&lt;&gt;"","returned",IF(AND($G402&lt;&gt;"",$G402&lt;TODAY()),"overdue","open")))</f>
        <v/>
      </c>
      <c r="K402" s="13"/>
      <c r="L402" s="16" t="str">
        <f>IF(AND($B402&lt;&gt;"",$H402=""),$B402,"")</f>
        <v/>
      </c>
    </row>
    <row r="403" spans="1:12" x14ac:dyDescent="0.25">
      <c r="A403" s="14"/>
      <c r="B403" s="13"/>
      <c r="C403" s="16" t="str">
        <f>IF($B403="","",IFERROR(INDEX('Inventory'!$B$3:$B$502,MATCH($B403,'Inventory'!$A$3:$A$502,0)),"unknown no."))</f>
        <v/>
      </c>
      <c r="D403" s="13"/>
      <c r="E403" s="13"/>
      <c r="F403" s="13"/>
      <c r="G403" s="14"/>
      <c r="H403" s="14"/>
      <c r="I403" s="13"/>
      <c r="J403" s="16" t="str">
        <f>IF($B403="","",IF($H403&lt;&gt;"","returned",IF(AND($G403&lt;&gt;"",$G403&lt;TODAY()),"overdue","open")))</f>
        <v/>
      </c>
      <c r="K403" s="13"/>
      <c r="L403" s="16" t="str">
        <f>IF(AND($B403&lt;&gt;"",$H403=""),$B403,"")</f>
        <v/>
      </c>
    </row>
    <row r="404" spans="1:12" x14ac:dyDescent="0.25">
      <c r="A404" s="14"/>
      <c r="B404" s="13"/>
      <c r="C404" s="16" t="str">
        <f>IF($B404="","",IFERROR(INDEX('Inventory'!$B$3:$B$502,MATCH($B404,'Inventory'!$A$3:$A$502,0)),"unknown no."))</f>
        <v/>
      </c>
      <c r="D404" s="13"/>
      <c r="E404" s="13"/>
      <c r="F404" s="13"/>
      <c r="G404" s="14"/>
      <c r="H404" s="14"/>
      <c r="I404" s="13"/>
      <c r="J404" s="16" t="str">
        <f>IF($B404="","",IF($H404&lt;&gt;"","returned",IF(AND($G404&lt;&gt;"",$G404&lt;TODAY()),"overdue","open")))</f>
        <v/>
      </c>
      <c r="K404" s="13"/>
      <c r="L404" s="16" t="str">
        <f>IF(AND($B404&lt;&gt;"",$H404=""),$B404,"")</f>
        <v/>
      </c>
    </row>
    <row r="405" spans="1:12" x14ac:dyDescent="0.25">
      <c r="A405" s="14"/>
      <c r="B405" s="13"/>
      <c r="C405" s="16" t="str">
        <f>IF($B405="","",IFERROR(INDEX('Inventory'!$B$3:$B$502,MATCH($B405,'Inventory'!$A$3:$A$502,0)),"unknown no."))</f>
        <v/>
      </c>
      <c r="D405" s="13"/>
      <c r="E405" s="13"/>
      <c r="F405" s="13"/>
      <c r="G405" s="14"/>
      <c r="H405" s="14"/>
      <c r="I405" s="13"/>
      <c r="J405" s="16" t="str">
        <f>IF($B405="","",IF($H405&lt;&gt;"","returned",IF(AND($G405&lt;&gt;"",$G405&lt;TODAY()),"overdue","open")))</f>
        <v/>
      </c>
      <c r="K405" s="13"/>
      <c r="L405" s="16" t="str">
        <f>IF(AND($B405&lt;&gt;"",$H405=""),$B405,"")</f>
        <v/>
      </c>
    </row>
    <row r="406" spans="1:12" x14ac:dyDescent="0.25">
      <c r="A406" s="14"/>
      <c r="B406" s="13"/>
      <c r="C406" s="16" t="str">
        <f>IF($B406="","",IFERROR(INDEX('Inventory'!$B$3:$B$502,MATCH($B406,'Inventory'!$A$3:$A$502,0)),"unknown no."))</f>
        <v/>
      </c>
      <c r="D406" s="13"/>
      <c r="E406" s="13"/>
      <c r="F406" s="13"/>
      <c r="G406" s="14"/>
      <c r="H406" s="14"/>
      <c r="I406" s="13"/>
      <c r="J406" s="16" t="str">
        <f>IF($B406="","",IF($H406&lt;&gt;"","returned",IF(AND($G406&lt;&gt;"",$G406&lt;TODAY()),"overdue","open")))</f>
        <v/>
      </c>
      <c r="K406" s="13"/>
      <c r="L406" s="16" t="str">
        <f>IF(AND($B406&lt;&gt;"",$H406=""),$B406,"")</f>
        <v/>
      </c>
    </row>
    <row r="407" spans="1:12" x14ac:dyDescent="0.25">
      <c r="A407" s="14"/>
      <c r="B407" s="13"/>
      <c r="C407" s="16" t="str">
        <f>IF($B407="","",IFERROR(INDEX('Inventory'!$B$3:$B$502,MATCH($B407,'Inventory'!$A$3:$A$502,0)),"unknown no."))</f>
        <v/>
      </c>
      <c r="D407" s="13"/>
      <c r="E407" s="13"/>
      <c r="F407" s="13"/>
      <c r="G407" s="14"/>
      <c r="H407" s="14"/>
      <c r="I407" s="13"/>
      <c r="J407" s="16" t="str">
        <f>IF($B407="","",IF($H407&lt;&gt;"","returned",IF(AND($G407&lt;&gt;"",$G407&lt;TODAY()),"overdue","open")))</f>
        <v/>
      </c>
      <c r="K407" s="13"/>
      <c r="L407" s="16" t="str">
        <f>IF(AND($B407&lt;&gt;"",$H407=""),$B407,"")</f>
        <v/>
      </c>
    </row>
    <row r="408" spans="1:12" x14ac:dyDescent="0.25">
      <c r="A408" s="14"/>
      <c r="B408" s="13"/>
      <c r="C408" s="16" t="str">
        <f>IF($B408="","",IFERROR(INDEX('Inventory'!$B$3:$B$502,MATCH($B408,'Inventory'!$A$3:$A$502,0)),"unknown no."))</f>
        <v/>
      </c>
      <c r="D408" s="13"/>
      <c r="E408" s="13"/>
      <c r="F408" s="13"/>
      <c r="G408" s="14"/>
      <c r="H408" s="14"/>
      <c r="I408" s="13"/>
      <c r="J408" s="16" t="str">
        <f>IF($B408="","",IF($H408&lt;&gt;"","returned",IF(AND($G408&lt;&gt;"",$G408&lt;TODAY()),"overdue","open")))</f>
        <v/>
      </c>
      <c r="K408" s="13"/>
      <c r="L408" s="16" t="str">
        <f>IF(AND($B408&lt;&gt;"",$H408=""),$B408,"")</f>
        <v/>
      </c>
    </row>
    <row r="409" spans="1:12" x14ac:dyDescent="0.25">
      <c r="A409" s="14"/>
      <c r="B409" s="13"/>
      <c r="C409" s="16" t="str">
        <f>IF($B409="","",IFERROR(INDEX('Inventory'!$B$3:$B$502,MATCH($B409,'Inventory'!$A$3:$A$502,0)),"unknown no."))</f>
        <v/>
      </c>
      <c r="D409" s="13"/>
      <c r="E409" s="13"/>
      <c r="F409" s="13"/>
      <c r="G409" s="14"/>
      <c r="H409" s="14"/>
      <c r="I409" s="13"/>
      <c r="J409" s="16" t="str">
        <f>IF($B409="","",IF($H409&lt;&gt;"","returned",IF(AND($G409&lt;&gt;"",$G409&lt;TODAY()),"overdue","open")))</f>
        <v/>
      </c>
      <c r="K409" s="13"/>
      <c r="L409" s="16" t="str">
        <f>IF(AND($B409&lt;&gt;"",$H409=""),$B409,"")</f>
        <v/>
      </c>
    </row>
    <row r="410" spans="1:12" x14ac:dyDescent="0.25">
      <c r="A410" s="14"/>
      <c r="B410" s="13"/>
      <c r="C410" s="16" t="str">
        <f>IF($B410="","",IFERROR(INDEX('Inventory'!$B$3:$B$502,MATCH($B410,'Inventory'!$A$3:$A$502,0)),"unknown no."))</f>
        <v/>
      </c>
      <c r="D410" s="13"/>
      <c r="E410" s="13"/>
      <c r="F410" s="13"/>
      <c r="G410" s="14"/>
      <c r="H410" s="14"/>
      <c r="I410" s="13"/>
      <c r="J410" s="16" t="str">
        <f>IF($B410="","",IF($H410&lt;&gt;"","returned",IF(AND($G410&lt;&gt;"",$G410&lt;TODAY()),"overdue","open")))</f>
        <v/>
      </c>
      <c r="K410" s="13"/>
      <c r="L410" s="16" t="str">
        <f>IF(AND($B410&lt;&gt;"",$H410=""),$B410,"")</f>
        <v/>
      </c>
    </row>
    <row r="411" spans="1:12" x14ac:dyDescent="0.25">
      <c r="A411" s="14"/>
      <c r="B411" s="13"/>
      <c r="C411" s="16" t="str">
        <f>IF($B411="","",IFERROR(INDEX('Inventory'!$B$3:$B$502,MATCH($B411,'Inventory'!$A$3:$A$502,0)),"unknown no."))</f>
        <v/>
      </c>
      <c r="D411" s="13"/>
      <c r="E411" s="13"/>
      <c r="F411" s="13"/>
      <c r="G411" s="14"/>
      <c r="H411" s="14"/>
      <c r="I411" s="13"/>
      <c r="J411" s="16" t="str">
        <f>IF($B411="","",IF($H411&lt;&gt;"","returned",IF(AND($G411&lt;&gt;"",$G411&lt;TODAY()),"overdue","open")))</f>
        <v/>
      </c>
      <c r="K411" s="13"/>
      <c r="L411" s="16" t="str">
        <f>IF(AND($B411&lt;&gt;"",$H411=""),$B411,"")</f>
        <v/>
      </c>
    </row>
    <row r="412" spans="1:12" x14ac:dyDescent="0.25">
      <c r="A412" s="14"/>
      <c r="B412" s="13"/>
      <c r="C412" s="16" t="str">
        <f>IF($B412="","",IFERROR(INDEX('Inventory'!$B$3:$B$502,MATCH($B412,'Inventory'!$A$3:$A$502,0)),"unknown no."))</f>
        <v/>
      </c>
      <c r="D412" s="13"/>
      <c r="E412" s="13"/>
      <c r="F412" s="13"/>
      <c r="G412" s="14"/>
      <c r="H412" s="14"/>
      <c r="I412" s="13"/>
      <c r="J412" s="16" t="str">
        <f>IF($B412="","",IF($H412&lt;&gt;"","returned",IF(AND($G412&lt;&gt;"",$G412&lt;TODAY()),"overdue","open")))</f>
        <v/>
      </c>
      <c r="K412" s="13"/>
      <c r="L412" s="16" t="str">
        <f>IF(AND($B412&lt;&gt;"",$H412=""),$B412,"")</f>
        <v/>
      </c>
    </row>
    <row r="413" spans="1:12" x14ac:dyDescent="0.25">
      <c r="A413" s="14"/>
      <c r="B413" s="13"/>
      <c r="C413" s="16" t="str">
        <f>IF($B413="","",IFERROR(INDEX('Inventory'!$B$3:$B$502,MATCH($B413,'Inventory'!$A$3:$A$502,0)),"unknown no."))</f>
        <v/>
      </c>
      <c r="D413" s="13"/>
      <c r="E413" s="13"/>
      <c r="F413" s="13"/>
      <c r="G413" s="14"/>
      <c r="H413" s="14"/>
      <c r="I413" s="13"/>
      <c r="J413" s="16" t="str">
        <f>IF($B413="","",IF($H413&lt;&gt;"","returned",IF(AND($G413&lt;&gt;"",$G413&lt;TODAY()),"overdue","open")))</f>
        <v/>
      </c>
      <c r="K413" s="13"/>
      <c r="L413" s="16" t="str">
        <f>IF(AND($B413&lt;&gt;"",$H413=""),$B413,"")</f>
        <v/>
      </c>
    </row>
    <row r="414" spans="1:12" x14ac:dyDescent="0.25">
      <c r="A414" s="14"/>
      <c r="B414" s="13"/>
      <c r="C414" s="16" t="str">
        <f>IF($B414="","",IFERROR(INDEX('Inventory'!$B$3:$B$502,MATCH($B414,'Inventory'!$A$3:$A$502,0)),"unknown no."))</f>
        <v/>
      </c>
      <c r="D414" s="13"/>
      <c r="E414" s="13"/>
      <c r="F414" s="13"/>
      <c r="G414" s="14"/>
      <c r="H414" s="14"/>
      <c r="I414" s="13"/>
      <c r="J414" s="16" t="str">
        <f>IF($B414="","",IF($H414&lt;&gt;"","returned",IF(AND($G414&lt;&gt;"",$G414&lt;TODAY()),"overdue","open")))</f>
        <v/>
      </c>
      <c r="K414" s="13"/>
      <c r="L414" s="16" t="str">
        <f>IF(AND($B414&lt;&gt;"",$H414=""),$B414,"")</f>
        <v/>
      </c>
    </row>
    <row r="415" spans="1:12" x14ac:dyDescent="0.25">
      <c r="A415" s="14"/>
      <c r="B415" s="13"/>
      <c r="C415" s="16" t="str">
        <f>IF($B415="","",IFERROR(INDEX('Inventory'!$B$3:$B$502,MATCH($B415,'Inventory'!$A$3:$A$502,0)),"unknown no."))</f>
        <v/>
      </c>
      <c r="D415" s="13"/>
      <c r="E415" s="13"/>
      <c r="F415" s="13"/>
      <c r="G415" s="14"/>
      <c r="H415" s="14"/>
      <c r="I415" s="13"/>
      <c r="J415" s="16" t="str">
        <f>IF($B415="","",IF($H415&lt;&gt;"","returned",IF(AND($G415&lt;&gt;"",$G415&lt;TODAY()),"overdue","open")))</f>
        <v/>
      </c>
      <c r="K415" s="13"/>
      <c r="L415" s="16" t="str">
        <f>IF(AND($B415&lt;&gt;"",$H415=""),$B415,"")</f>
        <v/>
      </c>
    </row>
    <row r="416" spans="1:12" x14ac:dyDescent="0.25">
      <c r="A416" s="14"/>
      <c r="B416" s="13"/>
      <c r="C416" s="16" t="str">
        <f>IF($B416="","",IFERROR(INDEX('Inventory'!$B$3:$B$502,MATCH($B416,'Inventory'!$A$3:$A$502,0)),"unknown no."))</f>
        <v/>
      </c>
      <c r="D416" s="13"/>
      <c r="E416" s="13"/>
      <c r="F416" s="13"/>
      <c r="G416" s="14"/>
      <c r="H416" s="14"/>
      <c r="I416" s="13"/>
      <c r="J416" s="16" t="str">
        <f>IF($B416="","",IF($H416&lt;&gt;"","returned",IF(AND($G416&lt;&gt;"",$G416&lt;TODAY()),"overdue","open")))</f>
        <v/>
      </c>
      <c r="K416" s="13"/>
      <c r="L416" s="16" t="str">
        <f>IF(AND($B416&lt;&gt;"",$H416=""),$B416,"")</f>
        <v/>
      </c>
    </row>
    <row r="417" spans="1:12" x14ac:dyDescent="0.25">
      <c r="A417" s="14"/>
      <c r="B417" s="13"/>
      <c r="C417" s="16" t="str">
        <f>IF($B417="","",IFERROR(INDEX('Inventory'!$B$3:$B$502,MATCH($B417,'Inventory'!$A$3:$A$502,0)),"unknown no."))</f>
        <v/>
      </c>
      <c r="D417" s="13"/>
      <c r="E417" s="13"/>
      <c r="F417" s="13"/>
      <c r="G417" s="14"/>
      <c r="H417" s="14"/>
      <c r="I417" s="13"/>
      <c r="J417" s="16" t="str">
        <f>IF($B417="","",IF($H417&lt;&gt;"","returned",IF(AND($G417&lt;&gt;"",$G417&lt;TODAY()),"overdue","open")))</f>
        <v/>
      </c>
      <c r="K417" s="13"/>
      <c r="L417" s="16" t="str">
        <f>IF(AND($B417&lt;&gt;"",$H417=""),$B417,"")</f>
        <v/>
      </c>
    </row>
    <row r="418" spans="1:12" x14ac:dyDescent="0.25">
      <c r="A418" s="14"/>
      <c r="B418" s="13"/>
      <c r="C418" s="16" t="str">
        <f>IF($B418="","",IFERROR(INDEX('Inventory'!$B$3:$B$502,MATCH($B418,'Inventory'!$A$3:$A$502,0)),"unknown no."))</f>
        <v/>
      </c>
      <c r="D418" s="13"/>
      <c r="E418" s="13"/>
      <c r="F418" s="13"/>
      <c r="G418" s="14"/>
      <c r="H418" s="14"/>
      <c r="I418" s="13"/>
      <c r="J418" s="16" t="str">
        <f>IF($B418="","",IF($H418&lt;&gt;"","returned",IF(AND($G418&lt;&gt;"",$G418&lt;TODAY()),"overdue","open")))</f>
        <v/>
      </c>
      <c r="K418" s="13"/>
      <c r="L418" s="16" t="str">
        <f>IF(AND($B418&lt;&gt;"",$H418=""),$B418,"")</f>
        <v/>
      </c>
    </row>
    <row r="419" spans="1:12" x14ac:dyDescent="0.25">
      <c r="A419" s="14"/>
      <c r="B419" s="13"/>
      <c r="C419" s="16" t="str">
        <f>IF($B419="","",IFERROR(INDEX('Inventory'!$B$3:$B$502,MATCH($B419,'Inventory'!$A$3:$A$502,0)),"unknown no."))</f>
        <v/>
      </c>
      <c r="D419" s="13"/>
      <c r="E419" s="13"/>
      <c r="F419" s="13"/>
      <c r="G419" s="14"/>
      <c r="H419" s="14"/>
      <c r="I419" s="13"/>
      <c r="J419" s="16" t="str">
        <f>IF($B419="","",IF($H419&lt;&gt;"","returned",IF(AND($G419&lt;&gt;"",$G419&lt;TODAY()),"overdue","open")))</f>
        <v/>
      </c>
      <c r="K419" s="13"/>
      <c r="L419" s="16" t="str">
        <f>IF(AND($B419&lt;&gt;"",$H419=""),$B419,"")</f>
        <v/>
      </c>
    </row>
    <row r="420" spans="1:12" x14ac:dyDescent="0.25">
      <c r="A420" s="14"/>
      <c r="B420" s="13"/>
      <c r="C420" s="16" t="str">
        <f>IF($B420="","",IFERROR(INDEX('Inventory'!$B$3:$B$502,MATCH($B420,'Inventory'!$A$3:$A$502,0)),"unknown no."))</f>
        <v/>
      </c>
      <c r="D420" s="13"/>
      <c r="E420" s="13"/>
      <c r="F420" s="13"/>
      <c r="G420" s="14"/>
      <c r="H420" s="14"/>
      <c r="I420" s="13"/>
      <c r="J420" s="16" t="str">
        <f>IF($B420="","",IF($H420&lt;&gt;"","returned",IF(AND($G420&lt;&gt;"",$G420&lt;TODAY()),"overdue","open")))</f>
        <v/>
      </c>
      <c r="K420" s="13"/>
      <c r="L420" s="16" t="str">
        <f>IF(AND($B420&lt;&gt;"",$H420=""),$B420,"")</f>
        <v/>
      </c>
    </row>
    <row r="421" spans="1:12" x14ac:dyDescent="0.25">
      <c r="A421" s="14"/>
      <c r="B421" s="13"/>
      <c r="C421" s="16" t="str">
        <f>IF($B421="","",IFERROR(INDEX('Inventory'!$B$3:$B$502,MATCH($B421,'Inventory'!$A$3:$A$502,0)),"unknown no."))</f>
        <v/>
      </c>
      <c r="D421" s="13"/>
      <c r="E421" s="13"/>
      <c r="F421" s="13"/>
      <c r="G421" s="14"/>
      <c r="H421" s="14"/>
      <c r="I421" s="13"/>
      <c r="J421" s="16" t="str">
        <f>IF($B421="","",IF($H421&lt;&gt;"","returned",IF(AND($G421&lt;&gt;"",$G421&lt;TODAY()),"overdue","open")))</f>
        <v/>
      </c>
      <c r="K421" s="13"/>
      <c r="L421" s="16" t="str">
        <f>IF(AND($B421&lt;&gt;"",$H421=""),$B421,"")</f>
        <v/>
      </c>
    </row>
    <row r="422" spans="1:12" x14ac:dyDescent="0.25">
      <c r="A422" s="14"/>
      <c r="B422" s="13"/>
      <c r="C422" s="16" t="str">
        <f>IF($B422="","",IFERROR(INDEX('Inventory'!$B$3:$B$502,MATCH($B422,'Inventory'!$A$3:$A$502,0)),"unknown no."))</f>
        <v/>
      </c>
      <c r="D422" s="13"/>
      <c r="E422" s="13"/>
      <c r="F422" s="13"/>
      <c r="G422" s="14"/>
      <c r="H422" s="14"/>
      <c r="I422" s="13"/>
      <c r="J422" s="16" t="str">
        <f>IF($B422="","",IF($H422&lt;&gt;"","returned",IF(AND($G422&lt;&gt;"",$G422&lt;TODAY()),"overdue","open")))</f>
        <v/>
      </c>
      <c r="K422" s="13"/>
      <c r="L422" s="16" t="str">
        <f>IF(AND($B422&lt;&gt;"",$H422=""),$B422,"")</f>
        <v/>
      </c>
    </row>
    <row r="423" spans="1:12" x14ac:dyDescent="0.25">
      <c r="A423" s="14"/>
      <c r="B423" s="13"/>
      <c r="C423" s="16" t="str">
        <f>IF($B423="","",IFERROR(INDEX('Inventory'!$B$3:$B$502,MATCH($B423,'Inventory'!$A$3:$A$502,0)),"unknown no."))</f>
        <v/>
      </c>
      <c r="D423" s="13"/>
      <c r="E423" s="13"/>
      <c r="F423" s="13"/>
      <c r="G423" s="14"/>
      <c r="H423" s="14"/>
      <c r="I423" s="13"/>
      <c r="J423" s="16" t="str">
        <f>IF($B423="","",IF($H423&lt;&gt;"","returned",IF(AND($G423&lt;&gt;"",$G423&lt;TODAY()),"overdue","open")))</f>
        <v/>
      </c>
      <c r="K423" s="13"/>
      <c r="L423" s="16" t="str">
        <f>IF(AND($B423&lt;&gt;"",$H423=""),$B423,"")</f>
        <v/>
      </c>
    </row>
    <row r="424" spans="1:12" x14ac:dyDescent="0.25">
      <c r="A424" s="14"/>
      <c r="B424" s="13"/>
      <c r="C424" s="16" t="str">
        <f>IF($B424="","",IFERROR(INDEX('Inventory'!$B$3:$B$502,MATCH($B424,'Inventory'!$A$3:$A$502,0)),"unknown no."))</f>
        <v/>
      </c>
      <c r="D424" s="13"/>
      <c r="E424" s="13"/>
      <c r="F424" s="13"/>
      <c r="G424" s="14"/>
      <c r="H424" s="14"/>
      <c r="I424" s="13"/>
      <c r="J424" s="16" t="str">
        <f>IF($B424="","",IF($H424&lt;&gt;"","returned",IF(AND($G424&lt;&gt;"",$G424&lt;TODAY()),"overdue","open")))</f>
        <v/>
      </c>
      <c r="K424" s="13"/>
      <c r="L424" s="16" t="str">
        <f>IF(AND($B424&lt;&gt;"",$H424=""),$B424,"")</f>
        <v/>
      </c>
    </row>
    <row r="425" spans="1:12" x14ac:dyDescent="0.25">
      <c r="A425" s="14"/>
      <c r="B425" s="13"/>
      <c r="C425" s="16" t="str">
        <f>IF($B425="","",IFERROR(INDEX('Inventory'!$B$3:$B$502,MATCH($B425,'Inventory'!$A$3:$A$502,0)),"unknown no."))</f>
        <v/>
      </c>
      <c r="D425" s="13"/>
      <c r="E425" s="13"/>
      <c r="F425" s="13"/>
      <c r="G425" s="14"/>
      <c r="H425" s="14"/>
      <c r="I425" s="13"/>
      <c r="J425" s="16" t="str">
        <f>IF($B425="","",IF($H425&lt;&gt;"","returned",IF(AND($G425&lt;&gt;"",$G425&lt;TODAY()),"overdue","open")))</f>
        <v/>
      </c>
      <c r="K425" s="13"/>
      <c r="L425" s="16" t="str">
        <f>IF(AND($B425&lt;&gt;"",$H425=""),$B425,"")</f>
        <v/>
      </c>
    </row>
    <row r="426" spans="1:12" x14ac:dyDescent="0.25">
      <c r="A426" s="14"/>
      <c r="B426" s="13"/>
      <c r="C426" s="16" t="str">
        <f>IF($B426="","",IFERROR(INDEX('Inventory'!$B$3:$B$502,MATCH($B426,'Inventory'!$A$3:$A$502,0)),"unknown no."))</f>
        <v/>
      </c>
      <c r="D426" s="13"/>
      <c r="E426" s="13"/>
      <c r="F426" s="13"/>
      <c r="G426" s="14"/>
      <c r="H426" s="14"/>
      <c r="I426" s="13"/>
      <c r="J426" s="16" t="str">
        <f>IF($B426="","",IF($H426&lt;&gt;"","returned",IF(AND($G426&lt;&gt;"",$G426&lt;TODAY()),"overdue","open")))</f>
        <v/>
      </c>
      <c r="K426" s="13"/>
      <c r="L426" s="16" t="str">
        <f>IF(AND($B426&lt;&gt;"",$H426=""),$B426,"")</f>
        <v/>
      </c>
    </row>
    <row r="427" spans="1:12" x14ac:dyDescent="0.25">
      <c r="A427" s="14"/>
      <c r="B427" s="13"/>
      <c r="C427" s="16" t="str">
        <f>IF($B427="","",IFERROR(INDEX('Inventory'!$B$3:$B$502,MATCH($B427,'Inventory'!$A$3:$A$502,0)),"unknown no."))</f>
        <v/>
      </c>
      <c r="D427" s="13"/>
      <c r="E427" s="13"/>
      <c r="F427" s="13"/>
      <c r="G427" s="14"/>
      <c r="H427" s="14"/>
      <c r="I427" s="13"/>
      <c r="J427" s="16" t="str">
        <f>IF($B427="","",IF($H427&lt;&gt;"","returned",IF(AND($G427&lt;&gt;"",$G427&lt;TODAY()),"overdue","open")))</f>
        <v/>
      </c>
      <c r="K427" s="13"/>
      <c r="L427" s="16" t="str">
        <f>IF(AND($B427&lt;&gt;"",$H427=""),$B427,"")</f>
        <v/>
      </c>
    </row>
    <row r="428" spans="1:12" x14ac:dyDescent="0.25">
      <c r="A428" s="14"/>
      <c r="B428" s="13"/>
      <c r="C428" s="16" t="str">
        <f>IF($B428="","",IFERROR(INDEX('Inventory'!$B$3:$B$502,MATCH($B428,'Inventory'!$A$3:$A$502,0)),"unknown no."))</f>
        <v/>
      </c>
      <c r="D428" s="13"/>
      <c r="E428" s="13"/>
      <c r="F428" s="13"/>
      <c r="G428" s="14"/>
      <c r="H428" s="14"/>
      <c r="I428" s="13"/>
      <c r="J428" s="16" t="str">
        <f>IF($B428="","",IF($H428&lt;&gt;"","returned",IF(AND($G428&lt;&gt;"",$G428&lt;TODAY()),"overdue","open")))</f>
        <v/>
      </c>
      <c r="K428" s="13"/>
      <c r="L428" s="16" t="str">
        <f>IF(AND($B428&lt;&gt;"",$H428=""),$B428,"")</f>
        <v/>
      </c>
    </row>
    <row r="429" spans="1:12" x14ac:dyDescent="0.25">
      <c r="A429" s="14"/>
      <c r="B429" s="13"/>
      <c r="C429" s="16" t="str">
        <f>IF($B429="","",IFERROR(INDEX('Inventory'!$B$3:$B$502,MATCH($B429,'Inventory'!$A$3:$A$502,0)),"unknown no."))</f>
        <v/>
      </c>
      <c r="D429" s="13"/>
      <c r="E429" s="13"/>
      <c r="F429" s="13"/>
      <c r="G429" s="14"/>
      <c r="H429" s="14"/>
      <c r="I429" s="13"/>
      <c r="J429" s="16" t="str">
        <f>IF($B429="","",IF($H429&lt;&gt;"","returned",IF(AND($G429&lt;&gt;"",$G429&lt;TODAY()),"overdue","open")))</f>
        <v/>
      </c>
      <c r="K429" s="13"/>
      <c r="L429" s="16" t="str">
        <f>IF(AND($B429&lt;&gt;"",$H429=""),$B429,"")</f>
        <v/>
      </c>
    </row>
    <row r="430" spans="1:12" x14ac:dyDescent="0.25">
      <c r="A430" s="14"/>
      <c r="B430" s="13"/>
      <c r="C430" s="16" t="str">
        <f>IF($B430="","",IFERROR(INDEX('Inventory'!$B$3:$B$502,MATCH($B430,'Inventory'!$A$3:$A$502,0)),"unknown no."))</f>
        <v/>
      </c>
      <c r="D430" s="13"/>
      <c r="E430" s="13"/>
      <c r="F430" s="13"/>
      <c r="G430" s="14"/>
      <c r="H430" s="14"/>
      <c r="I430" s="13"/>
      <c r="J430" s="16" t="str">
        <f>IF($B430="","",IF($H430&lt;&gt;"","returned",IF(AND($G430&lt;&gt;"",$G430&lt;TODAY()),"overdue","open")))</f>
        <v/>
      </c>
      <c r="K430" s="13"/>
      <c r="L430" s="16" t="str">
        <f>IF(AND($B430&lt;&gt;"",$H430=""),$B430,"")</f>
        <v/>
      </c>
    </row>
    <row r="431" spans="1:12" x14ac:dyDescent="0.25">
      <c r="A431" s="14"/>
      <c r="B431" s="13"/>
      <c r="C431" s="16" t="str">
        <f>IF($B431="","",IFERROR(INDEX('Inventory'!$B$3:$B$502,MATCH($B431,'Inventory'!$A$3:$A$502,0)),"unknown no."))</f>
        <v/>
      </c>
      <c r="D431" s="13"/>
      <c r="E431" s="13"/>
      <c r="F431" s="13"/>
      <c r="G431" s="14"/>
      <c r="H431" s="14"/>
      <c r="I431" s="13"/>
      <c r="J431" s="16" t="str">
        <f>IF($B431="","",IF($H431&lt;&gt;"","returned",IF(AND($G431&lt;&gt;"",$G431&lt;TODAY()),"overdue","open")))</f>
        <v/>
      </c>
      <c r="K431" s="13"/>
      <c r="L431" s="16" t="str">
        <f>IF(AND($B431&lt;&gt;"",$H431=""),$B431,"")</f>
        <v/>
      </c>
    </row>
    <row r="432" spans="1:12" x14ac:dyDescent="0.25">
      <c r="A432" s="14"/>
      <c r="B432" s="13"/>
      <c r="C432" s="16" t="str">
        <f>IF($B432="","",IFERROR(INDEX('Inventory'!$B$3:$B$502,MATCH($B432,'Inventory'!$A$3:$A$502,0)),"unknown no."))</f>
        <v/>
      </c>
      <c r="D432" s="13"/>
      <c r="E432" s="13"/>
      <c r="F432" s="13"/>
      <c r="G432" s="14"/>
      <c r="H432" s="14"/>
      <c r="I432" s="13"/>
      <c r="J432" s="16" t="str">
        <f>IF($B432="","",IF($H432&lt;&gt;"","returned",IF(AND($G432&lt;&gt;"",$G432&lt;TODAY()),"overdue","open")))</f>
        <v/>
      </c>
      <c r="K432" s="13"/>
      <c r="L432" s="16" t="str">
        <f>IF(AND($B432&lt;&gt;"",$H432=""),$B432,"")</f>
        <v/>
      </c>
    </row>
    <row r="433" spans="1:12" x14ac:dyDescent="0.25">
      <c r="A433" s="14"/>
      <c r="B433" s="13"/>
      <c r="C433" s="16" t="str">
        <f>IF($B433="","",IFERROR(INDEX('Inventory'!$B$3:$B$502,MATCH($B433,'Inventory'!$A$3:$A$502,0)),"unknown no."))</f>
        <v/>
      </c>
      <c r="D433" s="13"/>
      <c r="E433" s="13"/>
      <c r="F433" s="13"/>
      <c r="G433" s="14"/>
      <c r="H433" s="14"/>
      <c r="I433" s="13"/>
      <c r="J433" s="16" t="str">
        <f>IF($B433="","",IF($H433&lt;&gt;"","returned",IF(AND($G433&lt;&gt;"",$G433&lt;TODAY()),"overdue","open")))</f>
        <v/>
      </c>
      <c r="K433" s="13"/>
      <c r="L433" s="16" t="str">
        <f>IF(AND($B433&lt;&gt;"",$H433=""),$B433,"")</f>
        <v/>
      </c>
    </row>
    <row r="434" spans="1:12" x14ac:dyDescent="0.25">
      <c r="A434" s="14"/>
      <c r="B434" s="13"/>
      <c r="C434" s="16" t="str">
        <f>IF($B434="","",IFERROR(INDEX('Inventory'!$B$3:$B$502,MATCH($B434,'Inventory'!$A$3:$A$502,0)),"unknown no."))</f>
        <v/>
      </c>
      <c r="D434" s="13"/>
      <c r="E434" s="13"/>
      <c r="F434" s="13"/>
      <c r="G434" s="14"/>
      <c r="H434" s="14"/>
      <c r="I434" s="13"/>
      <c r="J434" s="16" t="str">
        <f>IF($B434="","",IF($H434&lt;&gt;"","returned",IF(AND($G434&lt;&gt;"",$G434&lt;TODAY()),"overdue","open")))</f>
        <v/>
      </c>
      <c r="K434" s="13"/>
      <c r="L434" s="16" t="str">
        <f>IF(AND($B434&lt;&gt;"",$H434=""),$B434,"")</f>
        <v/>
      </c>
    </row>
    <row r="435" spans="1:12" x14ac:dyDescent="0.25">
      <c r="A435" s="14"/>
      <c r="B435" s="13"/>
      <c r="C435" s="16" t="str">
        <f>IF($B435="","",IFERROR(INDEX('Inventory'!$B$3:$B$502,MATCH($B435,'Inventory'!$A$3:$A$502,0)),"unknown no."))</f>
        <v/>
      </c>
      <c r="D435" s="13"/>
      <c r="E435" s="13"/>
      <c r="F435" s="13"/>
      <c r="G435" s="14"/>
      <c r="H435" s="14"/>
      <c r="I435" s="13"/>
      <c r="J435" s="16" t="str">
        <f>IF($B435="","",IF($H435&lt;&gt;"","returned",IF(AND($G435&lt;&gt;"",$G435&lt;TODAY()),"overdue","open")))</f>
        <v/>
      </c>
      <c r="K435" s="13"/>
      <c r="L435" s="16" t="str">
        <f>IF(AND($B435&lt;&gt;"",$H435=""),$B435,"")</f>
        <v/>
      </c>
    </row>
    <row r="436" spans="1:12" x14ac:dyDescent="0.25">
      <c r="A436" s="14"/>
      <c r="B436" s="13"/>
      <c r="C436" s="16" t="str">
        <f>IF($B436="","",IFERROR(INDEX('Inventory'!$B$3:$B$502,MATCH($B436,'Inventory'!$A$3:$A$502,0)),"unknown no."))</f>
        <v/>
      </c>
      <c r="D436" s="13"/>
      <c r="E436" s="13"/>
      <c r="F436" s="13"/>
      <c r="G436" s="14"/>
      <c r="H436" s="14"/>
      <c r="I436" s="13"/>
      <c r="J436" s="16" t="str">
        <f>IF($B436="","",IF($H436&lt;&gt;"","returned",IF(AND($G436&lt;&gt;"",$G436&lt;TODAY()),"overdue","open")))</f>
        <v/>
      </c>
      <c r="K436" s="13"/>
      <c r="L436" s="16" t="str">
        <f>IF(AND($B436&lt;&gt;"",$H436=""),$B436,"")</f>
        <v/>
      </c>
    </row>
    <row r="437" spans="1:12" x14ac:dyDescent="0.25">
      <c r="A437" s="14"/>
      <c r="B437" s="13"/>
      <c r="C437" s="16" t="str">
        <f>IF($B437="","",IFERROR(INDEX('Inventory'!$B$3:$B$502,MATCH($B437,'Inventory'!$A$3:$A$502,0)),"unknown no."))</f>
        <v/>
      </c>
      <c r="D437" s="13"/>
      <c r="E437" s="13"/>
      <c r="F437" s="13"/>
      <c r="G437" s="14"/>
      <c r="H437" s="14"/>
      <c r="I437" s="13"/>
      <c r="J437" s="16" t="str">
        <f>IF($B437="","",IF($H437&lt;&gt;"","returned",IF(AND($G437&lt;&gt;"",$G437&lt;TODAY()),"overdue","open")))</f>
        <v/>
      </c>
      <c r="K437" s="13"/>
      <c r="L437" s="16" t="str">
        <f>IF(AND($B437&lt;&gt;"",$H437=""),$B437,"")</f>
        <v/>
      </c>
    </row>
    <row r="438" spans="1:12" x14ac:dyDescent="0.25">
      <c r="A438" s="14"/>
      <c r="B438" s="13"/>
      <c r="C438" s="16" t="str">
        <f>IF($B438="","",IFERROR(INDEX('Inventory'!$B$3:$B$502,MATCH($B438,'Inventory'!$A$3:$A$502,0)),"unknown no."))</f>
        <v/>
      </c>
      <c r="D438" s="13"/>
      <c r="E438" s="13"/>
      <c r="F438" s="13"/>
      <c r="G438" s="14"/>
      <c r="H438" s="14"/>
      <c r="I438" s="13"/>
      <c r="J438" s="16" t="str">
        <f>IF($B438="","",IF($H438&lt;&gt;"","returned",IF(AND($G438&lt;&gt;"",$G438&lt;TODAY()),"overdue","open")))</f>
        <v/>
      </c>
      <c r="K438" s="13"/>
      <c r="L438" s="16" t="str">
        <f>IF(AND($B438&lt;&gt;"",$H438=""),$B438,"")</f>
        <v/>
      </c>
    </row>
    <row r="439" spans="1:12" x14ac:dyDescent="0.25">
      <c r="A439" s="14"/>
      <c r="B439" s="13"/>
      <c r="C439" s="16" t="str">
        <f>IF($B439="","",IFERROR(INDEX('Inventory'!$B$3:$B$502,MATCH($B439,'Inventory'!$A$3:$A$502,0)),"unknown no."))</f>
        <v/>
      </c>
      <c r="D439" s="13"/>
      <c r="E439" s="13"/>
      <c r="F439" s="13"/>
      <c r="G439" s="14"/>
      <c r="H439" s="14"/>
      <c r="I439" s="13"/>
      <c r="J439" s="16" t="str">
        <f>IF($B439="","",IF($H439&lt;&gt;"","returned",IF(AND($G439&lt;&gt;"",$G439&lt;TODAY()),"overdue","open")))</f>
        <v/>
      </c>
      <c r="K439" s="13"/>
      <c r="L439" s="16" t="str">
        <f>IF(AND($B439&lt;&gt;"",$H439=""),$B439,"")</f>
        <v/>
      </c>
    </row>
    <row r="440" spans="1:12" x14ac:dyDescent="0.25">
      <c r="A440" s="14"/>
      <c r="B440" s="13"/>
      <c r="C440" s="16" t="str">
        <f>IF($B440="","",IFERROR(INDEX('Inventory'!$B$3:$B$502,MATCH($B440,'Inventory'!$A$3:$A$502,0)),"unknown no."))</f>
        <v/>
      </c>
      <c r="D440" s="13"/>
      <c r="E440" s="13"/>
      <c r="F440" s="13"/>
      <c r="G440" s="14"/>
      <c r="H440" s="14"/>
      <c r="I440" s="13"/>
      <c r="J440" s="16" t="str">
        <f>IF($B440="","",IF($H440&lt;&gt;"","returned",IF(AND($G440&lt;&gt;"",$G440&lt;TODAY()),"overdue","open")))</f>
        <v/>
      </c>
      <c r="K440" s="13"/>
      <c r="L440" s="16" t="str">
        <f>IF(AND($B440&lt;&gt;"",$H440=""),$B440,"")</f>
        <v/>
      </c>
    </row>
    <row r="441" spans="1:12" x14ac:dyDescent="0.25">
      <c r="A441" s="14"/>
      <c r="B441" s="13"/>
      <c r="C441" s="16" t="str">
        <f>IF($B441="","",IFERROR(INDEX('Inventory'!$B$3:$B$502,MATCH($B441,'Inventory'!$A$3:$A$502,0)),"unknown no."))</f>
        <v/>
      </c>
      <c r="D441" s="13"/>
      <c r="E441" s="13"/>
      <c r="F441" s="13"/>
      <c r="G441" s="14"/>
      <c r="H441" s="14"/>
      <c r="I441" s="13"/>
      <c r="J441" s="16" t="str">
        <f>IF($B441="","",IF($H441&lt;&gt;"","returned",IF(AND($G441&lt;&gt;"",$G441&lt;TODAY()),"overdue","open")))</f>
        <v/>
      </c>
      <c r="K441" s="13"/>
      <c r="L441" s="16" t="str">
        <f>IF(AND($B441&lt;&gt;"",$H441=""),$B441,"")</f>
        <v/>
      </c>
    </row>
    <row r="442" spans="1:12" x14ac:dyDescent="0.25">
      <c r="A442" s="14"/>
      <c r="B442" s="13"/>
      <c r="C442" s="16" t="str">
        <f>IF($B442="","",IFERROR(INDEX('Inventory'!$B$3:$B$502,MATCH($B442,'Inventory'!$A$3:$A$502,0)),"unknown no."))</f>
        <v/>
      </c>
      <c r="D442" s="13"/>
      <c r="E442" s="13"/>
      <c r="F442" s="13"/>
      <c r="G442" s="14"/>
      <c r="H442" s="14"/>
      <c r="I442" s="13"/>
      <c r="J442" s="16" t="str">
        <f>IF($B442="","",IF($H442&lt;&gt;"","returned",IF(AND($G442&lt;&gt;"",$G442&lt;TODAY()),"overdue","open")))</f>
        <v/>
      </c>
      <c r="K442" s="13"/>
      <c r="L442" s="16" t="str">
        <f>IF(AND($B442&lt;&gt;"",$H442=""),$B442,"")</f>
        <v/>
      </c>
    </row>
    <row r="443" spans="1:12" x14ac:dyDescent="0.25">
      <c r="A443" s="14"/>
      <c r="B443" s="13"/>
      <c r="C443" s="16" t="str">
        <f>IF($B443="","",IFERROR(INDEX('Inventory'!$B$3:$B$502,MATCH($B443,'Inventory'!$A$3:$A$502,0)),"unknown no."))</f>
        <v/>
      </c>
      <c r="D443" s="13"/>
      <c r="E443" s="13"/>
      <c r="F443" s="13"/>
      <c r="G443" s="14"/>
      <c r="H443" s="14"/>
      <c r="I443" s="13"/>
      <c r="J443" s="16" t="str">
        <f>IF($B443="","",IF($H443&lt;&gt;"","returned",IF(AND($G443&lt;&gt;"",$G443&lt;TODAY()),"overdue","open")))</f>
        <v/>
      </c>
      <c r="K443" s="13"/>
      <c r="L443" s="16" t="str">
        <f>IF(AND($B443&lt;&gt;"",$H443=""),$B443,"")</f>
        <v/>
      </c>
    </row>
    <row r="444" spans="1:12" x14ac:dyDescent="0.25">
      <c r="A444" s="14"/>
      <c r="B444" s="13"/>
      <c r="C444" s="16" t="str">
        <f>IF($B444="","",IFERROR(INDEX('Inventory'!$B$3:$B$502,MATCH($B444,'Inventory'!$A$3:$A$502,0)),"unknown no."))</f>
        <v/>
      </c>
      <c r="D444" s="13"/>
      <c r="E444" s="13"/>
      <c r="F444" s="13"/>
      <c r="G444" s="14"/>
      <c r="H444" s="14"/>
      <c r="I444" s="13"/>
      <c r="J444" s="16" t="str">
        <f>IF($B444="","",IF($H444&lt;&gt;"","returned",IF(AND($G444&lt;&gt;"",$G444&lt;TODAY()),"overdue","open")))</f>
        <v/>
      </c>
      <c r="K444" s="13"/>
      <c r="L444" s="16" t="str">
        <f>IF(AND($B444&lt;&gt;"",$H444=""),$B444,"")</f>
        <v/>
      </c>
    </row>
    <row r="445" spans="1:12" x14ac:dyDescent="0.25">
      <c r="A445" s="14"/>
      <c r="B445" s="13"/>
      <c r="C445" s="16" t="str">
        <f>IF($B445="","",IFERROR(INDEX('Inventory'!$B$3:$B$502,MATCH($B445,'Inventory'!$A$3:$A$502,0)),"unknown no."))</f>
        <v/>
      </c>
      <c r="D445" s="13"/>
      <c r="E445" s="13"/>
      <c r="F445" s="13"/>
      <c r="G445" s="14"/>
      <c r="H445" s="14"/>
      <c r="I445" s="13"/>
      <c r="J445" s="16" t="str">
        <f>IF($B445="","",IF($H445&lt;&gt;"","returned",IF(AND($G445&lt;&gt;"",$G445&lt;TODAY()),"overdue","open")))</f>
        <v/>
      </c>
      <c r="K445" s="13"/>
      <c r="L445" s="16" t="str">
        <f>IF(AND($B445&lt;&gt;"",$H445=""),$B445,"")</f>
        <v/>
      </c>
    </row>
    <row r="446" spans="1:12" x14ac:dyDescent="0.25">
      <c r="A446" s="14"/>
      <c r="B446" s="13"/>
      <c r="C446" s="16" t="str">
        <f>IF($B446="","",IFERROR(INDEX('Inventory'!$B$3:$B$502,MATCH($B446,'Inventory'!$A$3:$A$502,0)),"unknown no."))</f>
        <v/>
      </c>
      <c r="D446" s="13"/>
      <c r="E446" s="13"/>
      <c r="F446" s="13"/>
      <c r="G446" s="14"/>
      <c r="H446" s="14"/>
      <c r="I446" s="13"/>
      <c r="J446" s="16" t="str">
        <f>IF($B446="","",IF($H446&lt;&gt;"","returned",IF(AND($G446&lt;&gt;"",$G446&lt;TODAY()),"overdue","open")))</f>
        <v/>
      </c>
      <c r="K446" s="13"/>
      <c r="L446" s="16" t="str">
        <f>IF(AND($B446&lt;&gt;"",$H446=""),$B446,"")</f>
        <v/>
      </c>
    </row>
    <row r="447" spans="1:12" x14ac:dyDescent="0.25">
      <c r="A447" s="14"/>
      <c r="B447" s="13"/>
      <c r="C447" s="16" t="str">
        <f>IF($B447="","",IFERROR(INDEX('Inventory'!$B$3:$B$502,MATCH($B447,'Inventory'!$A$3:$A$502,0)),"unknown no."))</f>
        <v/>
      </c>
      <c r="D447" s="13"/>
      <c r="E447" s="13"/>
      <c r="F447" s="13"/>
      <c r="G447" s="14"/>
      <c r="H447" s="14"/>
      <c r="I447" s="13"/>
      <c r="J447" s="16" t="str">
        <f>IF($B447="","",IF($H447&lt;&gt;"","returned",IF(AND($G447&lt;&gt;"",$G447&lt;TODAY()),"overdue","open")))</f>
        <v/>
      </c>
      <c r="K447" s="13"/>
      <c r="L447" s="16" t="str">
        <f>IF(AND($B447&lt;&gt;"",$H447=""),$B447,"")</f>
        <v/>
      </c>
    </row>
    <row r="448" spans="1:12" x14ac:dyDescent="0.25">
      <c r="A448" s="14"/>
      <c r="B448" s="13"/>
      <c r="C448" s="16" t="str">
        <f>IF($B448="","",IFERROR(INDEX('Inventory'!$B$3:$B$502,MATCH($B448,'Inventory'!$A$3:$A$502,0)),"unknown no."))</f>
        <v/>
      </c>
      <c r="D448" s="13"/>
      <c r="E448" s="13"/>
      <c r="F448" s="13"/>
      <c r="G448" s="14"/>
      <c r="H448" s="14"/>
      <c r="I448" s="13"/>
      <c r="J448" s="16" t="str">
        <f>IF($B448="","",IF($H448&lt;&gt;"","returned",IF(AND($G448&lt;&gt;"",$G448&lt;TODAY()),"overdue","open")))</f>
        <v/>
      </c>
      <c r="K448" s="13"/>
      <c r="L448" s="16" t="str">
        <f>IF(AND($B448&lt;&gt;"",$H448=""),$B448,"")</f>
        <v/>
      </c>
    </row>
    <row r="449" spans="1:12" x14ac:dyDescent="0.25">
      <c r="A449" s="14"/>
      <c r="B449" s="13"/>
      <c r="C449" s="16" t="str">
        <f>IF($B449="","",IFERROR(INDEX('Inventory'!$B$3:$B$502,MATCH($B449,'Inventory'!$A$3:$A$502,0)),"unknown no."))</f>
        <v/>
      </c>
      <c r="D449" s="13"/>
      <c r="E449" s="13"/>
      <c r="F449" s="13"/>
      <c r="G449" s="14"/>
      <c r="H449" s="14"/>
      <c r="I449" s="13"/>
      <c r="J449" s="16" t="str">
        <f>IF($B449="","",IF($H449&lt;&gt;"","returned",IF(AND($G449&lt;&gt;"",$G449&lt;TODAY()),"overdue","open")))</f>
        <v/>
      </c>
      <c r="K449" s="13"/>
      <c r="L449" s="16" t="str">
        <f>IF(AND($B449&lt;&gt;"",$H449=""),$B449,"")</f>
        <v/>
      </c>
    </row>
    <row r="450" spans="1:12" x14ac:dyDescent="0.25">
      <c r="A450" s="14"/>
      <c r="B450" s="13"/>
      <c r="C450" s="16" t="str">
        <f>IF($B450="","",IFERROR(INDEX('Inventory'!$B$3:$B$502,MATCH($B450,'Inventory'!$A$3:$A$502,0)),"unknown no."))</f>
        <v/>
      </c>
      <c r="D450" s="13"/>
      <c r="E450" s="13"/>
      <c r="F450" s="13"/>
      <c r="G450" s="14"/>
      <c r="H450" s="14"/>
      <c r="I450" s="13"/>
      <c r="J450" s="16" t="str">
        <f>IF($B450="","",IF($H450&lt;&gt;"","returned",IF(AND($G450&lt;&gt;"",$G450&lt;TODAY()),"overdue","open")))</f>
        <v/>
      </c>
      <c r="K450" s="13"/>
      <c r="L450" s="16" t="str">
        <f>IF(AND($B450&lt;&gt;"",$H450=""),$B450,"")</f>
        <v/>
      </c>
    </row>
    <row r="451" spans="1:12" x14ac:dyDescent="0.25">
      <c r="A451" s="14"/>
      <c r="B451" s="13"/>
      <c r="C451" s="16" t="str">
        <f>IF($B451="","",IFERROR(INDEX('Inventory'!$B$3:$B$502,MATCH($B451,'Inventory'!$A$3:$A$502,0)),"unknown no."))</f>
        <v/>
      </c>
      <c r="D451" s="13"/>
      <c r="E451" s="13"/>
      <c r="F451" s="13"/>
      <c r="G451" s="14"/>
      <c r="H451" s="14"/>
      <c r="I451" s="13"/>
      <c r="J451" s="16" t="str">
        <f>IF($B451="","",IF($H451&lt;&gt;"","returned",IF(AND($G451&lt;&gt;"",$G451&lt;TODAY()),"overdue","open")))</f>
        <v/>
      </c>
      <c r="K451" s="13"/>
      <c r="L451" s="16" t="str">
        <f>IF(AND($B451&lt;&gt;"",$H451=""),$B451,"")</f>
        <v/>
      </c>
    </row>
    <row r="452" spans="1:12" x14ac:dyDescent="0.25">
      <c r="A452" s="14"/>
      <c r="B452" s="13"/>
      <c r="C452" s="16" t="str">
        <f>IF($B452="","",IFERROR(INDEX('Inventory'!$B$3:$B$502,MATCH($B452,'Inventory'!$A$3:$A$502,0)),"unknown no."))</f>
        <v/>
      </c>
      <c r="D452" s="13"/>
      <c r="E452" s="13"/>
      <c r="F452" s="13"/>
      <c r="G452" s="14"/>
      <c r="H452" s="14"/>
      <c r="I452" s="13"/>
      <c r="J452" s="16" t="str">
        <f>IF($B452="","",IF($H452&lt;&gt;"","returned",IF(AND($G452&lt;&gt;"",$G452&lt;TODAY()),"overdue","open")))</f>
        <v/>
      </c>
      <c r="K452" s="13"/>
      <c r="L452" s="16" t="str">
        <f>IF(AND($B452&lt;&gt;"",$H452=""),$B452,"")</f>
        <v/>
      </c>
    </row>
    <row r="453" spans="1:12" x14ac:dyDescent="0.25">
      <c r="A453" s="14"/>
      <c r="B453" s="13"/>
      <c r="C453" s="16" t="str">
        <f>IF($B453="","",IFERROR(INDEX('Inventory'!$B$3:$B$502,MATCH($B453,'Inventory'!$A$3:$A$502,0)),"unknown no."))</f>
        <v/>
      </c>
      <c r="D453" s="13"/>
      <c r="E453" s="13"/>
      <c r="F453" s="13"/>
      <c r="G453" s="14"/>
      <c r="H453" s="14"/>
      <c r="I453" s="13"/>
      <c r="J453" s="16" t="str">
        <f>IF($B453="","",IF($H453&lt;&gt;"","returned",IF(AND($G453&lt;&gt;"",$G453&lt;TODAY()),"overdue","open")))</f>
        <v/>
      </c>
      <c r="K453" s="13"/>
      <c r="L453" s="16" t="str">
        <f>IF(AND($B453&lt;&gt;"",$H453=""),$B453,"")</f>
        <v/>
      </c>
    </row>
    <row r="454" spans="1:12" x14ac:dyDescent="0.25">
      <c r="A454" s="14"/>
      <c r="B454" s="13"/>
      <c r="C454" s="16" t="str">
        <f>IF($B454="","",IFERROR(INDEX('Inventory'!$B$3:$B$502,MATCH($B454,'Inventory'!$A$3:$A$502,0)),"unknown no."))</f>
        <v/>
      </c>
      <c r="D454" s="13"/>
      <c r="E454" s="13"/>
      <c r="F454" s="13"/>
      <c r="G454" s="14"/>
      <c r="H454" s="14"/>
      <c r="I454" s="13"/>
      <c r="J454" s="16" t="str">
        <f>IF($B454="","",IF($H454&lt;&gt;"","returned",IF(AND($G454&lt;&gt;"",$G454&lt;TODAY()),"overdue","open")))</f>
        <v/>
      </c>
      <c r="K454" s="13"/>
      <c r="L454" s="16" t="str">
        <f>IF(AND($B454&lt;&gt;"",$H454=""),$B454,"")</f>
        <v/>
      </c>
    </row>
    <row r="455" spans="1:12" x14ac:dyDescent="0.25">
      <c r="A455" s="14"/>
      <c r="B455" s="13"/>
      <c r="C455" s="16" t="str">
        <f>IF($B455="","",IFERROR(INDEX('Inventory'!$B$3:$B$502,MATCH($B455,'Inventory'!$A$3:$A$502,0)),"unknown no."))</f>
        <v/>
      </c>
      <c r="D455" s="13"/>
      <c r="E455" s="13"/>
      <c r="F455" s="13"/>
      <c r="G455" s="14"/>
      <c r="H455" s="14"/>
      <c r="I455" s="13"/>
      <c r="J455" s="16" t="str">
        <f>IF($B455="","",IF($H455&lt;&gt;"","returned",IF(AND($G455&lt;&gt;"",$G455&lt;TODAY()),"overdue","open")))</f>
        <v/>
      </c>
      <c r="K455" s="13"/>
      <c r="L455" s="16" t="str">
        <f>IF(AND($B455&lt;&gt;"",$H455=""),$B455,"")</f>
        <v/>
      </c>
    </row>
    <row r="456" spans="1:12" x14ac:dyDescent="0.25">
      <c r="A456" s="14"/>
      <c r="B456" s="13"/>
      <c r="C456" s="16" t="str">
        <f>IF($B456="","",IFERROR(INDEX('Inventory'!$B$3:$B$502,MATCH($B456,'Inventory'!$A$3:$A$502,0)),"unknown no."))</f>
        <v/>
      </c>
      <c r="D456" s="13"/>
      <c r="E456" s="13"/>
      <c r="F456" s="13"/>
      <c r="G456" s="14"/>
      <c r="H456" s="14"/>
      <c r="I456" s="13"/>
      <c r="J456" s="16" t="str">
        <f>IF($B456="","",IF($H456&lt;&gt;"","returned",IF(AND($G456&lt;&gt;"",$G456&lt;TODAY()),"overdue","open")))</f>
        <v/>
      </c>
      <c r="K456" s="13"/>
      <c r="L456" s="16" t="str">
        <f>IF(AND($B456&lt;&gt;"",$H456=""),$B456,"")</f>
        <v/>
      </c>
    </row>
    <row r="457" spans="1:12" x14ac:dyDescent="0.25">
      <c r="A457" s="14"/>
      <c r="B457" s="13"/>
      <c r="C457" s="16" t="str">
        <f>IF($B457="","",IFERROR(INDEX('Inventory'!$B$3:$B$502,MATCH($B457,'Inventory'!$A$3:$A$502,0)),"unknown no."))</f>
        <v/>
      </c>
      <c r="D457" s="13"/>
      <c r="E457" s="13"/>
      <c r="F457" s="13"/>
      <c r="G457" s="14"/>
      <c r="H457" s="14"/>
      <c r="I457" s="13"/>
      <c r="J457" s="16" t="str">
        <f>IF($B457="","",IF($H457&lt;&gt;"","returned",IF(AND($G457&lt;&gt;"",$G457&lt;TODAY()),"overdue","open")))</f>
        <v/>
      </c>
      <c r="K457" s="13"/>
      <c r="L457" s="16" t="str">
        <f>IF(AND($B457&lt;&gt;"",$H457=""),$B457,"")</f>
        <v/>
      </c>
    </row>
    <row r="458" spans="1:12" x14ac:dyDescent="0.25">
      <c r="A458" s="14"/>
      <c r="B458" s="13"/>
      <c r="C458" s="16" t="str">
        <f>IF($B458="","",IFERROR(INDEX('Inventory'!$B$3:$B$502,MATCH($B458,'Inventory'!$A$3:$A$502,0)),"unknown no."))</f>
        <v/>
      </c>
      <c r="D458" s="13"/>
      <c r="E458" s="13"/>
      <c r="F458" s="13"/>
      <c r="G458" s="14"/>
      <c r="H458" s="14"/>
      <c r="I458" s="13"/>
      <c r="J458" s="16" t="str">
        <f>IF($B458="","",IF($H458&lt;&gt;"","returned",IF(AND($G458&lt;&gt;"",$G458&lt;TODAY()),"overdue","open")))</f>
        <v/>
      </c>
      <c r="K458" s="13"/>
      <c r="L458" s="16" t="str">
        <f>IF(AND($B458&lt;&gt;"",$H458=""),$B458,"")</f>
        <v/>
      </c>
    </row>
    <row r="459" spans="1:12" x14ac:dyDescent="0.25">
      <c r="A459" s="14"/>
      <c r="B459" s="13"/>
      <c r="C459" s="16" t="str">
        <f>IF($B459="","",IFERROR(INDEX('Inventory'!$B$3:$B$502,MATCH($B459,'Inventory'!$A$3:$A$502,0)),"unknown no."))</f>
        <v/>
      </c>
      <c r="D459" s="13"/>
      <c r="E459" s="13"/>
      <c r="F459" s="13"/>
      <c r="G459" s="14"/>
      <c r="H459" s="14"/>
      <c r="I459" s="13"/>
      <c r="J459" s="16" t="str">
        <f>IF($B459="","",IF($H459&lt;&gt;"","returned",IF(AND($G459&lt;&gt;"",$G459&lt;TODAY()),"overdue","open")))</f>
        <v/>
      </c>
      <c r="K459" s="13"/>
      <c r="L459" s="16" t="str">
        <f>IF(AND($B459&lt;&gt;"",$H459=""),$B459,"")</f>
        <v/>
      </c>
    </row>
    <row r="460" spans="1:12" x14ac:dyDescent="0.25">
      <c r="A460" s="14"/>
      <c r="B460" s="13"/>
      <c r="C460" s="16" t="str">
        <f>IF($B460="","",IFERROR(INDEX('Inventory'!$B$3:$B$502,MATCH($B460,'Inventory'!$A$3:$A$502,0)),"unknown no."))</f>
        <v/>
      </c>
      <c r="D460" s="13"/>
      <c r="E460" s="13"/>
      <c r="F460" s="13"/>
      <c r="G460" s="14"/>
      <c r="H460" s="14"/>
      <c r="I460" s="13"/>
      <c r="J460" s="16" t="str">
        <f>IF($B460="","",IF($H460&lt;&gt;"","returned",IF(AND($G460&lt;&gt;"",$G460&lt;TODAY()),"overdue","open")))</f>
        <v/>
      </c>
      <c r="K460" s="13"/>
      <c r="L460" s="16" t="str">
        <f>IF(AND($B460&lt;&gt;"",$H460=""),$B460,"")</f>
        <v/>
      </c>
    </row>
    <row r="461" spans="1:12" x14ac:dyDescent="0.25">
      <c r="A461" s="14"/>
      <c r="B461" s="13"/>
      <c r="C461" s="16" t="str">
        <f>IF($B461="","",IFERROR(INDEX('Inventory'!$B$3:$B$502,MATCH($B461,'Inventory'!$A$3:$A$502,0)),"unknown no."))</f>
        <v/>
      </c>
      <c r="D461" s="13"/>
      <c r="E461" s="13"/>
      <c r="F461" s="13"/>
      <c r="G461" s="14"/>
      <c r="H461" s="14"/>
      <c r="I461" s="13"/>
      <c r="J461" s="16" t="str">
        <f>IF($B461="","",IF($H461&lt;&gt;"","returned",IF(AND($G461&lt;&gt;"",$G461&lt;TODAY()),"overdue","open")))</f>
        <v/>
      </c>
      <c r="K461" s="13"/>
      <c r="L461" s="16" t="str">
        <f>IF(AND($B461&lt;&gt;"",$H461=""),$B461,"")</f>
        <v/>
      </c>
    </row>
    <row r="462" spans="1:12" x14ac:dyDescent="0.25">
      <c r="A462" s="14"/>
      <c r="B462" s="13"/>
      <c r="C462" s="16" t="str">
        <f>IF($B462="","",IFERROR(INDEX('Inventory'!$B$3:$B$502,MATCH($B462,'Inventory'!$A$3:$A$502,0)),"unknown no."))</f>
        <v/>
      </c>
      <c r="D462" s="13"/>
      <c r="E462" s="13"/>
      <c r="F462" s="13"/>
      <c r="G462" s="14"/>
      <c r="H462" s="14"/>
      <c r="I462" s="13"/>
      <c r="J462" s="16" t="str">
        <f>IF($B462="","",IF($H462&lt;&gt;"","returned",IF(AND($G462&lt;&gt;"",$G462&lt;TODAY()),"overdue","open")))</f>
        <v/>
      </c>
      <c r="K462" s="13"/>
      <c r="L462" s="16" t="str">
        <f>IF(AND($B462&lt;&gt;"",$H462=""),$B462,"")</f>
        <v/>
      </c>
    </row>
    <row r="463" spans="1:12" x14ac:dyDescent="0.25">
      <c r="A463" s="14"/>
      <c r="B463" s="13"/>
      <c r="C463" s="16" t="str">
        <f>IF($B463="","",IFERROR(INDEX('Inventory'!$B$3:$B$502,MATCH($B463,'Inventory'!$A$3:$A$502,0)),"unknown no."))</f>
        <v/>
      </c>
      <c r="D463" s="13"/>
      <c r="E463" s="13"/>
      <c r="F463" s="13"/>
      <c r="G463" s="14"/>
      <c r="H463" s="14"/>
      <c r="I463" s="13"/>
      <c r="J463" s="16" t="str">
        <f>IF($B463="","",IF($H463&lt;&gt;"","returned",IF(AND($G463&lt;&gt;"",$G463&lt;TODAY()),"overdue","open")))</f>
        <v/>
      </c>
      <c r="K463" s="13"/>
      <c r="L463" s="16" t="str">
        <f>IF(AND($B463&lt;&gt;"",$H463=""),$B463,"")</f>
        <v/>
      </c>
    </row>
    <row r="464" spans="1:12" x14ac:dyDescent="0.25">
      <c r="A464" s="14"/>
      <c r="B464" s="13"/>
      <c r="C464" s="16" t="str">
        <f>IF($B464="","",IFERROR(INDEX('Inventory'!$B$3:$B$502,MATCH($B464,'Inventory'!$A$3:$A$502,0)),"unknown no."))</f>
        <v/>
      </c>
      <c r="D464" s="13"/>
      <c r="E464" s="13"/>
      <c r="F464" s="13"/>
      <c r="G464" s="14"/>
      <c r="H464" s="14"/>
      <c r="I464" s="13"/>
      <c r="J464" s="16" t="str">
        <f>IF($B464="","",IF($H464&lt;&gt;"","returned",IF(AND($G464&lt;&gt;"",$G464&lt;TODAY()),"overdue","open")))</f>
        <v/>
      </c>
      <c r="K464" s="13"/>
      <c r="L464" s="16" t="str">
        <f>IF(AND($B464&lt;&gt;"",$H464=""),$B464,"")</f>
        <v/>
      </c>
    </row>
    <row r="465" spans="1:12" x14ac:dyDescent="0.25">
      <c r="A465" s="14"/>
      <c r="B465" s="13"/>
      <c r="C465" s="16" t="str">
        <f>IF($B465="","",IFERROR(INDEX('Inventory'!$B$3:$B$502,MATCH($B465,'Inventory'!$A$3:$A$502,0)),"unknown no."))</f>
        <v/>
      </c>
      <c r="D465" s="13"/>
      <c r="E465" s="13"/>
      <c r="F465" s="13"/>
      <c r="G465" s="14"/>
      <c r="H465" s="14"/>
      <c r="I465" s="13"/>
      <c r="J465" s="16" t="str">
        <f>IF($B465="","",IF($H465&lt;&gt;"","returned",IF(AND($G465&lt;&gt;"",$G465&lt;TODAY()),"overdue","open")))</f>
        <v/>
      </c>
      <c r="K465" s="13"/>
      <c r="L465" s="16" t="str">
        <f>IF(AND($B465&lt;&gt;"",$H465=""),$B465,"")</f>
        <v/>
      </c>
    </row>
    <row r="466" spans="1:12" x14ac:dyDescent="0.25">
      <c r="A466" s="14"/>
      <c r="B466" s="13"/>
      <c r="C466" s="16" t="str">
        <f>IF($B466="","",IFERROR(INDEX('Inventory'!$B$3:$B$502,MATCH($B466,'Inventory'!$A$3:$A$502,0)),"unknown no."))</f>
        <v/>
      </c>
      <c r="D466" s="13"/>
      <c r="E466" s="13"/>
      <c r="F466" s="13"/>
      <c r="G466" s="14"/>
      <c r="H466" s="14"/>
      <c r="I466" s="13"/>
      <c r="J466" s="16" t="str">
        <f>IF($B466="","",IF($H466&lt;&gt;"","returned",IF(AND($G466&lt;&gt;"",$G466&lt;TODAY()),"overdue","open")))</f>
        <v/>
      </c>
      <c r="K466" s="13"/>
      <c r="L466" s="16" t="str">
        <f>IF(AND($B466&lt;&gt;"",$H466=""),$B466,"")</f>
        <v/>
      </c>
    </row>
    <row r="467" spans="1:12" x14ac:dyDescent="0.25">
      <c r="A467" s="14"/>
      <c r="B467" s="13"/>
      <c r="C467" s="16" t="str">
        <f>IF($B467="","",IFERROR(INDEX('Inventory'!$B$3:$B$502,MATCH($B467,'Inventory'!$A$3:$A$502,0)),"unknown no."))</f>
        <v/>
      </c>
      <c r="D467" s="13"/>
      <c r="E467" s="13"/>
      <c r="F467" s="13"/>
      <c r="G467" s="14"/>
      <c r="H467" s="14"/>
      <c r="I467" s="13"/>
      <c r="J467" s="16" t="str">
        <f>IF($B467="","",IF($H467&lt;&gt;"","returned",IF(AND($G467&lt;&gt;"",$G467&lt;TODAY()),"overdue","open")))</f>
        <v/>
      </c>
      <c r="K467" s="13"/>
      <c r="L467" s="16" t="str">
        <f>IF(AND($B467&lt;&gt;"",$H467=""),$B467,"")</f>
        <v/>
      </c>
    </row>
    <row r="468" spans="1:12" x14ac:dyDescent="0.25">
      <c r="A468" s="14"/>
      <c r="B468" s="13"/>
      <c r="C468" s="16" t="str">
        <f>IF($B468="","",IFERROR(INDEX('Inventory'!$B$3:$B$502,MATCH($B468,'Inventory'!$A$3:$A$502,0)),"unknown no."))</f>
        <v/>
      </c>
      <c r="D468" s="13"/>
      <c r="E468" s="13"/>
      <c r="F468" s="13"/>
      <c r="G468" s="14"/>
      <c r="H468" s="14"/>
      <c r="I468" s="13"/>
      <c r="J468" s="16" t="str">
        <f>IF($B468="","",IF($H468&lt;&gt;"","returned",IF(AND($G468&lt;&gt;"",$G468&lt;TODAY()),"overdue","open")))</f>
        <v/>
      </c>
      <c r="K468" s="13"/>
      <c r="L468" s="16" t="str">
        <f>IF(AND($B468&lt;&gt;"",$H468=""),$B468,"")</f>
        <v/>
      </c>
    </row>
    <row r="469" spans="1:12" x14ac:dyDescent="0.25">
      <c r="A469" s="14"/>
      <c r="B469" s="13"/>
      <c r="C469" s="16" t="str">
        <f>IF($B469="","",IFERROR(INDEX('Inventory'!$B$3:$B$502,MATCH($B469,'Inventory'!$A$3:$A$502,0)),"unknown no."))</f>
        <v/>
      </c>
      <c r="D469" s="13"/>
      <c r="E469" s="13"/>
      <c r="F469" s="13"/>
      <c r="G469" s="14"/>
      <c r="H469" s="14"/>
      <c r="I469" s="13"/>
      <c r="J469" s="16" t="str">
        <f>IF($B469="","",IF($H469&lt;&gt;"","returned",IF(AND($G469&lt;&gt;"",$G469&lt;TODAY()),"overdue","open")))</f>
        <v/>
      </c>
      <c r="K469" s="13"/>
      <c r="L469" s="16" t="str">
        <f>IF(AND($B469&lt;&gt;"",$H469=""),$B469,"")</f>
        <v/>
      </c>
    </row>
    <row r="470" spans="1:12" x14ac:dyDescent="0.25">
      <c r="A470" s="14"/>
      <c r="B470" s="13"/>
      <c r="C470" s="16" t="str">
        <f>IF($B470="","",IFERROR(INDEX('Inventory'!$B$3:$B$502,MATCH($B470,'Inventory'!$A$3:$A$502,0)),"unknown no."))</f>
        <v/>
      </c>
      <c r="D470" s="13"/>
      <c r="E470" s="13"/>
      <c r="F470" s="13"/>
      <c r="G470" s="14"/>
      <c r="H470" s="14"/>
      <c r="I470" s="13"/>
      <c r="J470" s="16" t="str">
        <f>IF($B470="","",IF($H470&lt;&gt;"","returned",IF(AND($G470&lt;&gt;"",$G470&lt;TODAY()),"overdue","open")))</f>
        <v/>
      </c>
      <c r="K470" s="13"/>
      <c r="L470" s="16" t="str">
        <f>IF(AND($B470&lt;&gt;"",$H470=""),$B470,"")</f>
        <v/>
      </c>
    </row>
    <row r="471" spans="1:12" x14ac:dyDescent="0.25">
      <c r="A471" s="14"/>
      <c r="B471" s="13"/>
      <c r="C471" s="16" t="str">
        <f>IF($B471="","",IFERROR(INDEX('Inventory'!$B$3:$B$502,MATCH($B471,'Inventory'!$A$3:$A$502,0)),"unknown no."))</f>
        <v/>
      </c>
      <c r="D471" s="13"/>
      <c r="E471" s="13"/>
      <c r="F471" s="13"/>
      <c r="G471" s="14"/>
      <c r="H471" s="14"/>
      <c r="I471" s="13"/>
      <c r="J471" s="16" t="str">
        <f>IF($B471="","",IF($H471&lt;&gt;"","returned",IF(AND($G471&lt;&gt;"",$G471&lt;TODAY()),"overdue","open")))</f>
        <v/>
      </c>
      <c r="K471" s="13"/>
      <c r="L471" s="16" t="str">
        <f>IF(AND($B471&lt;&gt;"",$H471=""),$B471,"")</f>
        <v/>
      </c>
    </row>
    <row r="472" spans="1:12" x14ac:dyDescent="0.25">
      <c r="A472" s="14"/>
      <c r="B472" s="13"/>
      <c r="C472" s="16" t="str">
        <f>IF($B472="","",IFERROR(INDEX('Inventory'!$B$3:$B$502,MATCH($B472,'Inventory'!$A$3:$A$502,0)),"unknown no."))</f>
        <v/>
      </c>
      <c r="D472" s="13"/>
      <c r="E472" s="13"/>
      <c r="F472" s="13"/>
      <c r="G472" s="14"/>
      <c r="H472" s="14"/>
      <c r="I472" s="13"/>
      <c r="J472" s="16" t="str">
        <f>IF($B472="","",IF($H472&lt;&gt;"","returned",IF(AND($G472&lt;&gt;"",$G472&lt;TODAY()),"overdue","open")))</f>
        <v/>
      </c>
      <c r="K472" s="13"/>
      <c r="L472" s="16" t="str">
        <f>IF(AND($B472&lt;&gt;"",$H472=""),$B472,"")</f>
        <v/>
      </c>
    </row>
    <row r="473" spans="1:12" x14ac:dyDescent="0.25">
      <c r="A473" s="14"/>
      <c r="B473" s="13"/>
      <c r="C473" s="16" t="str">
        <f>IF($B473="","",IFERROR(INDEX('Inventory'!$B$3:$B$502,MATCH($B473,'Inventory'!$A$3:$A$502,0)),"unknown no."))</f>
        <v/>
      </c>
      <c r="D473" s="13"/>
      <c r="E473" s="13"/>
      <c r="F473" s="13"/>
      <c r="G473" s="14"/>
      <c r="H473" s="14"/>
      <c r="I473" s="13"/>
      <c r="J473" s="16" t="str">
        <f>IF($B473="","",IF($H473&lt;&gt;"","returned",IF(AND($G473&lt;&gt;"",$G473&lt;TODAY()),"overdue","open")))</f>
        <v/>
      </c>
      <c r="K473" s="13"/>
      <c r="L473" s="16" t="str">
        <f>IF(AND($B473&lt;&gt;"",$H473=""),$B473,"")</f>
        <v/>
      </c>
    </row>
    <row r="474" spans="1:12" x14ac:dyDescent="0.25">
      <c r="A474" s="14"/>
      <c r="B474" s="13"/>
      <c r="C474" s="16" t="str">
        <f>IF($B474="","",IFERROR(INDEX('Inventory'!$B$3:$B$502,MATCH($B474,'Inventory'!$A$3:$A$502,0)),"unknown no."))</f>
        <v/>
      </c>
      <c r="D474" s="13"/>
      <c r="E474" s="13"/>
      <c r="F474" s="13"/>
      <c r="G474" s="14"/>
      <c r="H474" s="14"/>
      <c r="I474" s="13"/>
      <c r="J474" s="16" t="str">
        <f>IF($B474="","",IF($H474&lt;&gt;"","returned",IF(AND($G474&lt;&gt;"",$G474&lt;TODAY()),"overdue","open")))</f>
        <v/>
      </c>
      <c r="K474" s="13"/>
      <c r="L474" s="16" t="str">
        <f>IF(AND($B474&lt;&gt;"",$H474=""),$B474,"")</f>
        <v/>
      </c>
    </row>
    <row r="475" spans="1:12" x14ac:dyDescent="0.25">
      <c r="A475" s="14"/>
      <c r="B475" s="13"/>
      <c r="C475" s="16" t="str">
        <f>IF($B475="","",IFERROR(INDEX('Inventory'!$B$3:$B$502,MATCH($B475,'Inventory'!$A$3:$A$502,0)),"unknown no."))</f>
        <v/>
      </c>
      <c r="D475" s="13"/>
      <c r="E475" s="13"/>
      <c r="F475" s="13"/>
      <c r="G475" s="14"/>
      <c r="H475" s="14"/>
      <c r="I475" s="13"/>
      <c r="J475" s="16" t="str">
        <f>IF($B475="","",IF($H475&lt;&gt;"","returned",IF(AND($G475&lt;&gt;"",$G475&lt;TODAY()),"overdue","open")))</f>
        <v/>
      </c>
      <c r="K475" s="13"/>
      <c r="L475" s="16" t="str">
        <f>IF(AND($B475&lt;&gt;"",$H475=""),$B475,"")</f>
        <v/>
      </c>
    </row>
    <row r="476" spans="1:12" x14ac:dyDescent="0.25">
      <c r="A476" s="14"/>
      <c r="B476" s="13"/>
      <c r="C476" s="16" t="str">
        <f>IF($B476="","",IFERROR(INDEX('Inventory'!$B$3:$B$502,MATCH($B476,'Inventory'!$A$3:$A$502,0)),"unknown no."))</f>
        <v/>
      </c>
      <c r="D476" s="13"/>
      <c r="E476" s="13"/>
      <c r="F476" s="13"/>
      <c r="G476" s="14"/>
      <c r="H476" s="14"/>
      <c r="I476" s="13"/>
      <c r="J476" s="16" t="str">
        <f>IF($B476="","",IF($H476&lt;&gt;"","returned",IF(AND($G476&lt;&gt;"",$G476&lt;TODAY()),"overdue","open")))</f>
        <v/>
      </c>
      <c r="K476" s="13"/>
      <c r="L476" s="16" t="str">
        <f>IF(AND($B476&lt;&gt;"",$H476=""),$B476,"")</f>
        <v/>
      </c>
    </row>
    <row r="477" spans="1:12" x14ac:dyDescent="0.25">
      <c r="A477" s="14"/>
      <c r="B477" s="13"/>
      <c r="C477" s="16" t="str">
        <f>IF($B477="","",IFERROR(INDEX('Inventory'!$B$3:$B$502,MATCH($B477,'Inventory'!$A$3:$A$502,0)),"unknown no."))</f>
        <v/>
      </c>
      <c r="D477" s="13"/>
      <c r="E477" s="13"/>
      <c r="F477" s="13"/>
      <c r="G477" s="14"/>
      <c r="H477" s="14"/>
      <c r="I477" s="13"/>
      <c r="J477" s="16" t="str">
        <f>IF($B477="","",IF($H477&lt;&gt;"","returned",IF(AND($G477&lt;&gt;"",$G477&lt;TODAY()),"overdue","open")))</f>
        <v/>
      </c>
      <c r="K477" s="13"/>
      <c r="L477" s="16" t="str">
        <f>IF(AND($B477&lt;&gt;"",$H477=""),$B477,"")</f>
        <v/>
      </c>
    </row>
    <row r="478" spans="1:12" x14ac:dyDescent="0.25">
      <c r="A478" s="14"/>
      <c r="B478" s="13"/>
      <c r="C478" s="16" t="str">
        <f>IF($B478="","",IFERROR(INDEX('Inventory'!$B$3:$B$502,MATCH($B478,'Inventory'!$A$3:$A$502,0)),"unknown no."))</f>
        <v/>
      </c>
      <c r="D478" s="13"/>
      <c r="E478" s="13"/>
      <c r="F478" s="13"/>
      <c r="G478" s="14"/>
      <c r="H478" s="14"/>
      <c r="I478" s="13"/>
      <c r="J478" s="16" t="str">
        <f>IF($B478="","",IF($H478&lt;&gt;"","returned",IF(AND($G478&lt;&gt;"",$G478&lt;TODAY()),"overdue","open")))</f>
        <v/>
      </c>
      <c r="K478" s="13"/>
      <c r="L478" s="16" t="str">
        <f>IF(AND($B478&lt;&gt;"",$H478=""),$B478,"")</f>
        <v/>
      </c>
    </row>
    <row r="479" spans="1:12" x14ac:dyDescent="0.25">
      <c r="A479" s="14"/>
      <c r="B479" s="13"/>
      <c r="C479" s="16" t="str">
        <f>IF($B479="","",IFERROR(INDEX('Inventory'!$B$3:$B$502,MATCH($B479,'Inventory'!$A$3:$A$502,0)),"unknown no."))</f>
        <v/>
      </c>
      <c r="D479" s="13"/>
      <c r="E479" s="13"/>
      <c r="F479" s="13"/>
      <c r="G479" s="14"/>
      <c r="H479" s="14"/>
      <c r="I479" s="13"/>
      <c r="J479" s="16" t="str">
        <f>IF($B479="","",IF($H479&lt;&gt;"","returned",IF(AND($G479&lt;&gt;"",$G479&lt;TODAY()),"overdue","open")))</f>
        <v/>
      </c>
      <c r="K479" s="13"/>
      <c r="L479" s="16" t="str">
        <f>IF(AND($B479&lt;&gt;"",$H479=""),$B479,"")</f>
        <v/>
      </c>
    </row>
    <row r="480" spans="1:12" x14ac:dyDescent="0.25">
      <c r="A480" s="14"/>
      <c r="B480" s="13"/>
      <c r="C480" s="16" t="str">
        <f>IF($B480="","",IFERROR(INDEX('Inventory'!$B$3:$B$502,MATCH($B480,'Inventory'!$A$3:$A$502,0)),"unknown no."))</f>
        <v/>
      </c>
      <c r="D480" s="13"/>
      <c r="E480" s="13"/>
      <c r="F480" s="13"/>
      <c r="G480" s="14"/>
      <c r="H480" s="14"/>
      <c r="I480" s="13"/>
      <c r="J480" s="16" t="str">
        <f>IF($B480="","",IF($H480&lt;&gt;"","returned",IF(AND($G480&lt;&gt;"",$G480&lt;TODAY()),"overdue","open")))</f>
        <v/>
      </c>
      <c r="K480" s="13"/>
      <c r="L480" s="16" t="str">
        <f>IF(AND($B480&lt;&gt;"",$H480=""),$B480,"")</f>
        <v/>
      </c>
    </row>
    <row r="481" spans="1:12" x14ac:dyDescent="0.25">
      <c r="A481" s="14"/>
      <c r="B481" s="13"/>
      <c r="C481" s="16" t="str">
        <f>IF($B481="","",IFERROR(INDEX('Inventory'!$B$3:$B$502,MATCH($B481,'Inventory'!$A$3:$A$502,0)),"unknown no."))</f>
        <v/>
      </c>
      <c r="D481" s="13"/>
      <c r="E481" s="13"/>
      <c r="F481" s="13"/>
      <c r="G481" s="14"/>
      <c r="H481" s="14"/>
      <c r="I481" s="13"/>
      <c r="J481" s="16" t="str">
        <f>IF($B481="","",IF($H481&lt;&gt;"","returned",IF(AND($G481&lt;&gt;"",$G481&lt;TODAY()),"overdue","open")))</f>
        <v/>
      </c>
      <c r="K481" s="13"/>
      <c r="L481" s="16" t="str">
        <f>IF(AND($B481&lt;&gt;"",$H481=""),$B481,"")</f>
        <v/>
      </c>
    </row>
    <row r="482" spans="1:12" x14ac:dyDescent="0.25">
      <c r="A482" s="14"/>
      <c r="B482" s="13"/>
      <c r="C482" s="16" t="str">
        <f>IF($B482="","",IFERROR(INDEX('Inventory'!$B$3:$B$502,MATCH($B482,'Inventory'!$A$3:$A$502,0)),"unknown no."))</f>
        <v/>
      </c>
      <c r="D482" s="13"/>
      <c r="E482" s="13"/>
      <c r="F482" s="13"/>
      <c r="G482" s="14"/>
      <c r="H482" s="14"/>
      <c r="I482" s="13"/>
      <c r="J482" s="16" t="str">
        <f>IF($B482="","",IF($H482&lt;&gt;"","returned",IF(AND($G482&lt;&gt;"",$G482&lt;TODAY()),"overdue","open")))</f>
        <v/>
      </c>
      <c r="K482" s="13"/>
      <c r="L482" s="16" t="str">
        <f>IF(AND($B482&lt;&gt;"",$H482=""),$B482,"")</f>
        <v/>
      </c>
    </row>
    <row r="483" spans="1:12" x14ac:dyDescent="0.25">
      <c r="A483" s="14"/>
      <c r="B483" s="13"/>
      <c r="C483" s="16" t="str">
        <f>IF($B483="","",IFERROR(INDEX('Inventory'!$B$3:$B$502,MATCH($B483,'Inventory'!$A$3:$A$502,0)),"unknown no."))</f>
        <v/>
      </c>
      <c r="D483" s="13"/>
      <c r="E483" s="13"/>
      <c r="F483" s="13"/>
      <c r="G483" s="14"/>
      <c r="H483" s="14"/>
      <c r="I483" s="13"/>
      <c r="J483" s="16" t="str">
        <f>IF($B483="","",IF($H483&lt;&gt;"","returned",IF(AND($G483&lt;&gt;"",$G483&lt;TODAY()),"overdue","open")))</f>
        <v/>
      </c>
      <c r="K483" s="13"/>
      <c r="L483" s="16" t="str">
        <f>IF(AND($B483&lt;&gt;"",$H483=""),$B483,"")</f>
        <v/>
      </c>
    </row>
    <row r="484" spans="1:12" x14ac:dyDescent="0.25">
      <c r="A484" s="14"/>
      <c r="B484" s="13"/>
      <c r="C484" s="16" t="str">
        <f>IF($B484="","",IFERROR(INDEX('Inventory'!$B$3:$B$502,MATCH($B484,'Inventory'!$A$3:$A$502,0)),"unknown no."))</f>
        <v/>
      </c>
      <c r="D484" s="13"/>
      <c r="E484" s="13"/>
      <c r="F484" s="13"/>
      <c r="G484" s="14"/>
      <c r="H484" s="14"/>
      <c r="I484" s="13"/>
      <c r="J484" s="16" t="str">
        <f>IF($B484="","",IF($H484&lt;&gt;"","returned",IF(AND($G484&lt;&gt;"",$G484&lt;TODAY()),"overdue","open")))</f>
        <v/>
      </c>
      <c r="K484" s="13"/>
      <c r="L484" s="16" t="str">
        <f>IF(AND($B484&lt;&gt;"",$H484=""),$B484,"")</f>
        <v/>
      </c>
    </row>
    <row r="485" spans="1:12" x14ac:dyDescent="0.25">
      <c r="A485" s="14"/>
      <c r="B485" s="13"/>
      <c r="C485" s="16" t="str">
        <f>IF($B485="","",IFERROR(INDEX('Inventory'!$B$3:$B$502,MATCH($B485,'Inventory'!$A$3:$A$502,0)),"unknown no."))</f>
        <v/>
      </c>
      <c r="D485" s="13"/>
      <c r="E485" s="13"/>
      <c r="F485" s="13"/>
      <c r="G485" s="14"/>
      <c r="H485" s="14"/>
      <c r="I485" s="13"/>
      <c r="J485" s="16" t="str">
        <f>IF($B485="","",IF($H485&lt;&gt;"","returned",IF(AND($G485&lt;&gt;"",$G485&lt;TODAY()),"overdue","open")))</f>
        <v/>
      </c>
      <c r="K485" s="13"/>
      <c r="L485" s="16" t="str">
        <f>IF(AND($B485&lt;&gt;"",$H485=""),$B485,"")</f>
        <v/>
      </c>
    </row>
    <row r="486" spans="1:12" x14ac:dyDescent="0.25">
      <c r="A486" s="14"/>
      <c r="B486" s="13"/>
      <c r="C486" s="16" t="str">
        <f>IF($B486="","",IFERROR(INDEX('Inventory'!$B$3:$B$502,MATCH($B486,'Inventory'!$A$3:$A$502,0)),"unknown no."))</f>
        <v/>
      </c>
      <c r="D486" s="13"/>
      <c r="E486" s="13"/>
      <c r="F486" s="13"/>
      <c r="G486" s="14"/>
      <c r="H486" s="14"/>
      <c r="I486" s="13"/>
      <c r="J486" s="16" t="str">
        <f>IF($B486="","",IF($H486&lt;&gt;"","returned",IF(AND($G486&lt;&gt;"",$G486&lt;TODAY()),"overdue","open")))</f>
        <v/>
      </c>
      <c r="K486" s="13"/>
      <c r="L486" s="16" t="str">
        <f>IF(AND($B486&lt;&gt;"",$H486=""),$B486,"")</f>
        <v/>
      </c>
    </row>
    <row r="487" spans="1:12" x14ac:dyDescent="0.25">
      <c r="A487" s="14"/>
      <c r="B487" s="13"/>
      <c r="C487" s="16" t="str">
        <f>IF($B487="","",IFERROR(INDEX('Inventory'!$B$3:$B$502,MATCH($B487,'Inventory'!$A$3:$A$502,0)),"unknown no."))</f>
        <v/>
      </c>
      <c r="D487" s="13"/>
      <c r="E487" s="13"/>
      <c r="F487" s="13"/>
      <c r="G487" s="14"/>
      <c r="H487" s="14"/>
      <c r="I487" s="13"/>
      <c r="J487" s="16" t="str">
        <f>IF($B487="","",IF($H487&lt;&gt;"","returned",IF(AND($G487&lt;&gt;"",$G487&lt;TODAY()),"overdue","open")))</f>
        <v/>
      </c>
      <c r="K487" s="13"/>
      <c r="L487" s="16" t="str">
        <f>IF(AND($B487&lt;&gt;"",$H487=""),$B487,"")</f>
        <v/>
      </c>
    </row>
    <row r="488" spans="1:12" x14ac:dyDescent="0.25">
      <c r="A488" s="14"/>
      <c r="B488" s="13"/>
      <c r="C488" s="16" t="str">
        <f>IF($B488="","",IFERROR(INDEX('Inventory'!$B$3:$B$502,MATCH($B488,'Inventory'!$A$3:$A$502,0)),"unknown no."))</f>
        <v/>
      </c>
      <c r="D488" s="13"/>
      <c r="E488" s="13"/>
      <c r="F488" s="13"/>
      <c r="G488" s="14"/>
      <c r="H488" s="14"/>
      <c r="I488" s="13"/>
      <c r="J488" s="16" t="str">
        <f>IF($B488="","",IF($H488&lt;&gt;"","returned",IF(AND($G488&lt;&gt;"",$G488&lt;TODAY()),"overdue","open")))</f>
        <v/>
      </c>
      <c r="K488" s="13"/>
      <c r="L488" s="16" t="str">
        <f>IF(AND($B488&lt;&gt;"",$H488=""),$B488,"")</f>
        <v/>
      </c>
    </row>
    <row r="489" spans="1:12" x14ac:dyDescent="0.25">
      <c r="A489" s="14"/>
      <c r="B489" s="13"/>
      <c r="C489" s="16" t="str">
        <f>IF($B489="","",IFERROR(INDEX('Inventory'!$B$3:$B$502,MATCH($B489,'Inventory'!$A$3:$A$502,0)),"unknown no."))</f>
        <v/>
      </c>
      <c r="D489" s="13"/>
      <c r="E489" s="13"/>
      <c r="F489" s="13"/>
      <c r="G489" s="14"/>
      <c r="H489" s="14"/>
      <c r="I489" s="13"/>
      <c r="J489" s="16" t="str">
        <f>IF($B489="","",IF($H489&lt;&gt;"","returned",IF(AND($G489&lt;&gt;"",$G489&lt;TODAY()),"overdue","open")))</f>
        <v/>
      </c>
      <c r="K489" s="13"/>
      <c r="L489" s="16" t="str">
        <f>IF(AND($B489&lt;&gt;"",$H489=""),$B489,"")</f>
        <v/>
      </c>
    </row>
    <row r="490" spans="1:12" x14ac:dyDescent="0.25">
      <c r="A490" s="14"/>
      <c r="B490" s="13"/>
      <c r="C490" s="16" t="str">
        <f>IF($B490="","",IFERROR(INDEX('Inventory'!$B$3:$B$502,MATCH($B490,'Inventory'!$A$3:$A$502,0)),"unknown no."))</f>
        <v/>
      </c>
      <c r="D490" s="13"/>
      <c r="E490" s="13"/>
      <c r="F490" s="13"/>
      <c r="G490" s="14"/>
      <c r="H490" s="14"/>
      <c r="I490" s="13"/>
      <c r="J490" s="16" t="str">
        <f>IF($B490="","",IF($H490&lt;&gt;"","returned",IF(AND($G490&lt;&gt;"",$G490&lt;TODAY()),"overdue","open")))</f>
        <v/>
      </c>
      <c r="K490" s="13"/>
      <c r="L490" s="16" t="str">
        <f>IF(AND($B490&lt;&gt;"",$H490=""),$B490,"")</f>
        <v/>
      </c>
    </row>
    <row r="491" spans="1:12" x14ac:dyDescent="0.25">
      <c r="A491" s="14"/>
      <c r="B491" s="13"/>
      <c r="C491" s="16" t="str">
        <f>IF($B491="","",IFERROR(INDEX('Inventory'!$B$3:$B$502,MATCH($B491,'Inventory'!$A$3:$A$502,0)),"unknown no."))</f>
        <v/>
      </c>
      <c r="D491" s="13"/>
      <c r="E491" s="13"/>
      <c r="F491" s="13"/>
      <c r="G491" s="14"/>
      <c r="H491" s="14"/>
      <c r="I491" s="13"/>
      <c r="J491" s="16" t="str">
        <f>IF($B491="","",IF($H491&lt;&gt;"","returned",IF(AND($G491&lt;&gt;"",$G491&lt;TODAY()),"overdue","open")))</f>
        <v/>
      </c>
      <c r="K491" s="13"/>
      <c r="L491" s="16" t="str">
        <f>IF(AND($B491&lt;&gt;"",$H491=""),$B491,"")</f>
        <v/>
      </c>
    </row>
    <row r="492" spans="1:12" x14ac:dyDescent="0.25">
      <c r="A492" s="14"/>
      <c r="B492" s="13"/>
      <c r="C492" s="16" t="str">
        <f>IF($B492="","",IFERROR(INDEX('Inventory'!$B$3:$B$502,MATCH($B492,'Inventory'!$A$3:$A$502,0)),"unknown no."))</f>
        <v/>
      </c>
      <c r="D492" s="13"/>
      <c r="E492" s="13"/>
      <c r="F492" s="13"/>
      <c r="G492" s="14"/>
      <c r="H492" s="14"/>
      <c r="I492" s="13"/>
      <c r="J492" s="16" t="str">
        <f>IF($B492="","",IF($H492&lt;&gt;"","returned",IF(AND($G492&lt;&gt;"",$G492&lt;TODAY()),"overdue","open")))</f>
        <v/>
      </c>
      <c r="K492" s="13"/>
      <c r="L492" s="16" t="str">
        <f>IF(AND($B492&lt;&gt;"",$H492=""),$B492,"")</f>
        <v/>
      </c>
    </row>
    <row r="493" spans="1:12" x14ac:dyDescent="0.25">
      <c r="A493" s="14"/>
      <c r="B493" s="13"/>
      <c r="C493" s="16" t="str">
        <f>IF($B493="","",IFERROR(INDEX('Inventory'!$B$3:$B$502,MATCH($B493,'Inventory'!$A$3:$A$502,0)),"unknown no."))</f>
        <v/>
      </c>
      <c r="D493" s="13"/>
      <c r="E493" s="13"/>
      <c r="F493" s="13"/>
      <c r="G493" s="14"/>
      <c r="H493" s="14"/>
      <c r="I493" s="13"/>
      <c r="J493" s="16" t="str">
        <f>IF($B493="","",IF($H493&lt;&gt;"","returned",IF(AND($G493&lt;&gt;"",$G493&lt;TODAY()),"overdue","open")))</f>
        <v/>
      </c>
      <c r="K493" s="13"/>
      <c r="L493" s="16" t="str">
        <f>IF(AND($B493&lt;&gt;"",$H493=""),$B493,"")</f>
        <v/>
      </c>
    </row>
    <row r="494" spans="1:12" x14ac:dyDescent="0.25">
      <c r="A494" s="14"/>
      <c r="B494" s="13"/>
      <c r="C494" s="16" t="str">
        <f>IF($B494="","",IFERROR(INDEX('Inventory'!$B$3:$B$502,MATCH($B494,'Inventory'!$A$3:$A$502,0)),"unknown no."))</f>
        <v/>
      </c>
      <c r="D494" s="13"/>
      <c r="E494" s="13"/>
      <c r="F494" s="13"/>
      <c r="G494" s="14"/>
      <c r="H494" s="14"/>
      <c r="I494" s="13"/>
      <c r="J494" s="16" t="str">
        <f>IF($B494="","",IF($H494&lt;&gt;"","returned",IF(AND($G494&lt;&gt;"",$G494&lt;TODAY()),"overdue","open")))</f>
        <v/>
      </c>
      <c r="K494" s="13"/>
      <c r="L494" s="16" t="str">
        <f>IF(AND($B494&lt;&gt;"",$H494=""),$B494,"")</f>
        <v/>
      </c>
    </row>
    <row r="495" spans="1:12" x14ac:dyDescent="0.25">
      <c r="A495" s="14"/>
      <c r="B495" s="13"/>
      <c r="C495" s="16" t="str">
        <f>IF($B495="","",IFERROR(INDEX('Inventory'!$B$3:$B$502,MATCH($B495,'Inventory'!$A$3:$A$502,0)),"unknown no."))</f>
        <v/>
      </c>
      <c r="D495" s="13"/>
      <c r="E495" s="13"/>
      <c r="F495" s="13"/>
      <c r="G495" s="14"/>
      <c r="H495" s="14"/>
      <c r="I495" s="13"/>
      <c r="J495" s="16" t="str">
        <f>IF($B495="","",IF($H495&lt;&gt;"","returned",IF(AND($G495&lt;&gt;"",$G495&lt;TODAY()),"overdue","open")))</f>
        <v/>
      </c>
      <c r="K495" s="13"/>
      <c r="L495" s="16" t="str">
        <f>IF(AND($B495&lt;&gt;"",$H495=""),$B495,"")</f>
        <v/>
      </c>
    </row>
    <row r="496" spans="1:12" x14ac:dyDescent="0.25">
      <c r="A496" s="14"/>
      <c r="B496" s="13"/>
      <c r="C496" s="16" t="str">
        <f>IF($B496="","",IFERROR(INDEX('Inventory'!$B$3:$B$502,MATCH($B496,'Inventory'!$A$3:$A$502,0)),"unknown no."))</f>
        <v/>
      </c>
      <c r="D496" s="13"/>
      <c r="E496" s="13"/>
      <c r="F496" s="13"/>
      <c r="G496" s="14"/>
      <c r="H496" s="14"/>
      <c r="I496" s="13"/>
      <c r="J496" s="16" t="str">
        <f>IF($B496="","",IF($H496&lt;&gt;"","returned",IF(AND($G496&lt;&gt;"",$G496&lt;TODAY()),"overdue","open")))</f>
        <v/>
      </c>
      <c r="K496" s="13"/>
      <c r="L496" s="16" t="str">
        <f>IF(AND($B496&lt;&gt;"",$H496=""),$B496,"")</f>
        <v/>
      </c>
    </row>
    <row r="497" spans="1:12" x14ac:dyDescent="0.25">
      <c r="A497" s="14"/>
      <c r="B497" s="13"/>
      <c r="C497" s="16" t="str">
        <f>IF($B497="","",IFERROR(INDEX('Inventory'!$B$3:$B$502,MATCH($B497,'Inventory'!$A$3:$A$502,0)),"unknown no."))</f>
        <v/>
      </c>
      <c r="D497" s="13"/>
      <c r="E497" s="13"/>
      <c r="F497" s="13"/>
      <c r="G497" s="14"/>
      <c r="H497" s="14"/>
      <c r="I497" s="13"/>
      <c r="J497" s="16" t="str">
        <f>IF($B497="","",IF($H497&lt;&gt;"","returned",IF(AND($G497&lt;&gt;"",$G497&lt;TODAY()),"overdue","open")))</f>
        <v/>
      </c>
      <c r="K497" s="13"/>
      <c r="L497" s="16" t="str">
        <f>IF(AND($B497&lt;&gt;"",$H497=""),$B497,"")</f>
        <v/>
      </c>
    </row>
    <row r="498" spans="1:12" x14ac:dyDescent="0.25">
      <c r="A498" s="14"/>
      <c r="B498" s="13"/>
      <c r="C498" s="16" t="str">
        <f>IF($B498="","",IFERROR(INDEX('Inventory'!$B$3:$B$502,MATCH($B498,'Inventory'!$A$3:$A$502,0)),"unknown no."))</f>
        <v/>
      </c>
      <c r="D498" s="13"/>
      <c r="E498" s="13"/>
      <c r="F498" s="13"/>
      <c r="G498" s="14"/>
      <c r="H498" s="14"/>
      <c r="I498" s="13"/>
      <c r="J498" s="16" t="str">
        <f>IF($B498="","",IF($H498&lt;&gt;"","returned",IF(AND($G498&lt;&gt;"",$G498&lt;TODAY()),"overdue","open")))</f>
        <v/>
      </c>
      <c r="K498" s="13"/>
      <c r="L498" s="16" t="str">
        <f>IF(AND($B498&lt;&gt;"",$H498=""),$B498,"")</f>
        <v/>
      </c>
    </row>
    <row r="499" spans="1:12" x14ac:dyDescent="0.25">
      <c r="A499" s="14"/>
      <c r="B499" s="13"/>
      <c r="C499" s="16" t="str">
        <f>IF($B499="","",IFERROR(INDEX('Inventory'!$B$3:$B$502,MATCH($B499,'Inventory'!$A$3:$A$502,0)),"unknown no."))</f>
        <v/>
      </c>
      <c r="D499" s="13"/>
      <c r="E499" s="13"/>
      <c r="F499" s="13"/>
      <c r="G499" s="14"/>
      <c r="H499" s="14"/>
      <c r="I499" s="13"/>
      <c r="J499" s="16" t="str">
        <f>IF($B499="","",IF($H499&lt;&gt;"","returned",IF(AND($G499&lt;&gt;"",$G499&lt;TODAY()),"overdue","open")))</f>
        <v/>
      </c>
      <c r="K499" s="13"/>
      <c r="L499" s="16" t="str">
        <f>IF(AND($B499&lt;&gt;"",$H499=""),$B499,"")</f>
        <v/>
      </c>
    </row>
    <row r="500" spans="1:12" x14ac:dyDescent="0.25">
      <c r="A500" s="14"/>
      <c r="B500" s="13"/>
      <c r="C500" s="16" t="str">
        <f>IF($B500="","",IFERROR(INDEX('Inventory'!$B$3:$B$502,MATCH($B500,'Inventory'!$A$3:$A$502,0)),"unknown no."))</f>
        <v/>
      </c>
      <c r="D500" s="13"/>
      <c r="E500" s="13"/>
      <c r="F500" s="13"/>
      <c r="G500" s="14"/>
      <c r="H500" s="14"/>
      <c r="I500" s="13"/>
      <c r="J500" s="16" t="str">
        <f>IF($B500="","",IF($H500&lt;&gt;"","returned",IF(AND($G500&lt;&gt;"",$G500&lt;TODAY()),"overdue","open")))</f>
        <v/>
      </c>
      <c r="K500" s="13"/>
      <c r="L500" s="16" t="str">
        <f>IF(AND($B500&lt;&gt;"",$H500=""),$B500,"")</f>
        <v/>
      </c>
    </row>
    <row r="501" spans="1:12" x14ac:dyDescent="0.25">
      <c r="A501" s="14"/>
      <c r="B501" s="13"/>
      <c r="C501" s="16" t="str">
        <f>IF($B501="","",IFERROR(INDEX('Inventory'!$B$3:$B$502,MATCH($B501,'Inventory'!$A$3:$A$502,0)),"unknown no."))</f>
        <v/>
      </c>
      <c r="D501" s="13"/>
      <c r="E501" s="13"/>
      <c r="F501" s="13"/>
      <c r="G501" s="14"/>
      <c r="H501" s="14"/>
      <c r="I501" s="13"/>
      <c r="J501" s="16" t="str">
        <f>IF($B501="","",IF($H501&lt;&gt;"","returned",IF(AND($G501&lt;&gt;"",$G501&lt;TODAY()),"overdue","open")))</f>
        <v/>
      </c>
      <c r="K501" s="13"/>
      <c r="L501" s="16" t="str">
        <f>IF(AND($B501&lt;&gt;"",$H501=""),$B501,"")</f>
        <v/>
      </c>
    </row>
    <row r="502" spans="1:12" x14ac:dyDescent="0.25">
      <c r="A502" s="14"/>
      <c r="B502" s="13"/>
      <c r="C502" s="16" t="str">
        <f>IF($B502="","",IFERROR(INDEX('Inventory'!$B$3:$B$502,MATCH($B502,'Inventory'!$A$3:$A$502,0)),"unknown no."))</f>
        <v/>
      </c>
      <c r="D502" s="13"/>
      <c r="E502" s="13"/>
      <c r="F502" s="13"/>
      <c r="G502" s="14"/>
      <c r="H502" s="14"/>
      <c r="I502" s="13"/>
      <c r="J502" s="16" t="str">
        <f>IF($B502="","",IF($H502&lt;&gt;"","returned",IF(AND($G502&lt;&gt;"",$G502&lt;TODAY()),"overdue","open")))</f>
        <v/>
      </c>
      <c r="K502" s="13"/>
      <c r="L502" s="16" t="str">
        <f>IF(AND($B502&lt;&gt;"",$H502=""),$B502,"")</f>
        <v/>
      </c>
    </row>
  </sheetData>
  <sheetProtection sheet="1" formatColumns="0" formatRows="0" sort="0" autoFilter="0"/>
  <autoFilter ref="A2:K502"/>
  <mergeCells count="1">
    <mergeCell ref="A1:K1"/>
  </mergeCells>
  <conditionalFormatting sqref="J3:J502">
    <cfRule type="expression" dxfId="3" priority="1">
      <formula>$J3="overdue"</formula>
    </cfRule>
    <cfRule type="expression" dxfId="4" priority="2">
      <formula>$J3="open"</formula>
    </cfRule>
  </conditionalFormatting>
  <dataValidations count="7">
    <dataValidation type="date" operator="greaterThan" allowBlank="1" showErrorMessage="1" errorTitle="Date" error="Please enter a date, e.g. 11/10/2026." sqref="A3:A502">
      <formula1>36525</formula1>
    </dataValidation>
    <dataValidation type="list" allowBlank="1" showErrorMessage="1" errorTitle="Inventory no." error="Please pick an inventory number from the “Inventory” sheet." sqref="B3:B502">
      <formula1>'Inventory'!$A$3:$A$502</formula1>
    </dataValidation>
    <dataValidation type="list" allowBlank="1" sqref="D3:D502">
      <formula1>'People'!$A$3:$A$502</formula1>
    </dataValidation>
    <dataValidation type="list" allowBlank="1" sqref="E3:E502">
      <formula1>'People'!$A$3:$A$502</formula1>
    </dataValidation>
    <dataValidation type="date" operator="greaterThan" allowBlank="1" showErrorMessage="1" errorTitle="Date" error="Please enter a date, e.g. 11/10/2026." sqref="G3:G502">
      <formula1>36525</formula1>
    </dataValidation>
    <dataValidation type="date" operator="greaterThan" allowBlank="1" showErrorMessage="1" errorTitle="Date" error="Please enter a date, e.g. 11/10/2026." sqref="H3:H502">
      <formula1>36525</formula1>
    </dataValidation>
    <dataValidation type="list" allowBlank="1" showErrorMessage="1" errorTitle="Condition at return" error="Please pick a condition from the list." sqref="I3:I502">
      <formula1>"fine,damaged,incomplete,faulty"</formula1>
    </dataValidation>
  </dataValidations>
  <printOptions horizontalCentered="1"/>
  <pageMargins left="0.4" right="0.4" top="0.6" bottom="0.6" header="0.3" footer="0.3"/>
  <pageSetup paperSize="9" orientation="landscape" fitToWidth="1" fitToHeight="0"/>
  <headerFooter>
    <oddHeader>&amp;L&amp;8Checkouts&amp;R&amp;8Tool and equipment checkout</oddHeader>
    <oddFooter>&amp;L&amp;8Sample based on German practice. Not legal advice.&amp;R&amp;8Page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02"/>
  <sheetViews>
    <sheetView workbookViewId="0">
      <pane ySplit="2" topLeftCell="A3" activePane="bottomLeft" state="frozen"/>
      <selection pane="bottomLeft" activeCell="A3" sqref="A3"/>
    </sheetView>
  </sheetViews>
  <sheetFormatPr defaultRowHeight="15" outlineLevelRow="0" outlineLevelCol="0" x14ac:dyDescent="55"/>
  <cols>
    <col min="1" max="1" width="26" customWidth="1"/>
    <col min="2" max="2" width="28" customWidth="1"/>
    <col min="3" max="3" width="20" customWidth="1"/>
    <col min="4" max="4" width="26" customWidth="1"/>
  </cols>
  <sheetData>
    <row r="1" ht="32" customHeight="1" spans="1:4" x14ac:dyDescent="0.25">
      <c r="A1" s="7" t="s">
        <v>80</v>
      </c>
      <c r="B1" s="7"/>
      <c r="C1" s="7"/>
      <c r="D1" s="7"/>
    </row>
    <row r="2" ht="30" customHeight="1" spans="1:4" x14ac:dyDescent="0.25">
      <c r="A2" s="8" t="s">
        <v>81</v>
      </c>
      <c r="B2" s="8" t="s">
        <v>82</v>
      </c>
      <c r="C2" s="8" t="s">
        <v>83</v>
      </c>
      <c r="D2" s="8" t="s">
        <v>43</v>
      </c>
    </row>
    <row r="3" spans="1:4" x14ac:dyDescent="0.25">
      <c r="A3" s="17" t="s">
        <v>73</v>
      </c>
      <c r="B3" s="17" t="s">
        <v>84</v>
      </c>
      <c r="C3" s="17" t="s">
        <v>85</v>
      </c>
      <c r="D3" s="17" t="s">
        <v>51</v>
      </c>
    </row>
    <row r="4" spans="1:4" x14ac:dyDescent="0.25">
      <c r="A4" s="17" t="s">
        <v>74</v>
      </c>
      <c r="B4" s="17" t="s">
        <v>86</v>
      </c>
      <c r="C4" s="17" t="s">
        <v>2</v>
      </c>
      <c r="D4" s="17" t="s">
        <v>51</v>
      </c>
    </row>
    <row r="5" spans="1:4" x14ac:dyDescent="0.25">
      <c r="A5" s="17" t="s">
        <v>77</v>
      </c>
      <c r="B5" s="17" t="s">
        <v>62</v>
      </c>
      <c r="C5" s="17" t="s">
        <v>2</v>
      </c>
      <c r="D5" s="17" t="s">
        <v>51</v>
      </c>
    </row>
    <row r="6" spans="1:4" x14ac:dyDescent="0.25">
      <c r="A6" s="13"/>
      <c r="B6" s="13"/>
      <c r="C6" s="13"/>
      <c r="D6" s="13"/>
    </row>
    <row r="7" spans="1:4" x14ac:dyDescent="0.25">
      <c r="A7" s="13"/>
      <c r="B7" s="13"/>
      <c r="C7" s="13"/>
      <c r="D7" s="13"/>
    </row>
    <row r="8" spans="1:4" x14ac:dyDescent="0.25">
      <c r="A8" s="13"/>
      <c r="B8" s="13"/>
      <c r="C8" s="13"/>
      <c r="D8" s="13"/>
    </row>
    <row r="9" spans="1:4" x14ac:dyDescent="0.25">
      <c r="A9" s="13"/>
      <c r="B9" s="13"/>
      <c r="C9" s="13"/>
      <c r="D9" s="13"/>
    </row>
    <row r="10" spans="1:4" x14ac:dyDescent="0.25">
      <c r="A10" s="13"/>
      <c r="B10" s="13"/>
      <c r="C10" s="13"/>
      <c r="D10" s="13"/>
    </row>
    <row r="11" spans="1:4" x14ac:dyDescent="0.25">
      <c r="A11" s="13"/>
      <c r="B11" s="13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3"/>
      <c r="C14" s="13"/>
      <c r="D14" s="13"/>
    </row>
    <row r="15" spans="1:4" x14ac:dyDescent="0.25">
      <c r="A15" s="13"/>
      <c r="B15" s="13"/>
      <c r="C15" s="13"/>
      <c r="D15" s="13"/>
    </row>
    <row r="16" spans="1:4" x14ac:dyDescent="0.25">
      <c r="A16" s="13"/>
      <c r="B16" s="13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3"/>
      <c r="C18" s="13"/>
      <c r="D18" s="13"/>
    </row>
    <row r="19" spans="1:4" x14ac:dyDescent="0.25">
      <c r="A19" s="13"/>
      <c r="B19" s="13"/>
      <c r="C19" s="13"/>
      <c r="D19" s="13"/>
    </row>
    <row r="20" spans="1:4" x14ac:dyDescent="0.25">
      <c r="A20" s="13"/>
      <c r="B20" s="13"/>
      <c r="C20" s="13"/>
      <c r="D20" s="13"/>
    </row>
    <row r="21" spans="1:4" x14ac:dyDescent="0.25">
      <c r="A21" s="13"/>
      <c r="B21" s="13"/>
      <c r="C21" s="13"/>
      <c r="D21" s="13"/>
    </row>
    <row r="22" spans="1:4" x14ac:dyDescent="0.25">
      <c r="A22" s="13"/>
      <c r="B22" s="13"/>
      <c r="C22" s="13"/>
      <c r="D22" s="13"/>
    </row>
    <row r="23" spans="1:4" x14ac:dyDescent="0.25">
      <c r="A23" s="13"/>
      <c r="B23" s="13"/>
      <c r="C23" s="13"/>
      <c r="D23" s="13"/>
    </row>
    <row r="24" spans="1:4" x14ac:dyDescent="0.25">
      <c r="A24" s="13"/>
      <c r="B24" s="13"/>
      <c r="C24" s="13"/>
      <c r="D24" s="13"/>
    </row>
    <row r="25" spans="1:4" x14ac:dyDescent="0.25">
      <c r="A25" s="13"/>
      <c r="B25" s="13"/>
      <c r="C25" s="13"/>
      <c r="D25" s="13"/>
    </row>
    <row r="26" spans="1:4" x14ac:dyDescent="0.25">
      <c r="A26" s="13"/>
      <c r="B26" s="13"/>
      <c r="C26" s="13"/>
      <c r="D26" s="13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3"/>
      <c r="C28" s="13"/>
      <c r="D28" s="13"/>
    </row>
    <row r="29" spans="1:4" x14ac:dyDescent="0.25">
      <c r="A29" s="13"/>
      <c r="B29" s="13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3"/>
      <c r="C31" s="13"/>
      <c r="D31" s="13"/>
    </row>
    <row r="32" spans="1:4" x14ac:dyDescent="0.25">
      <c r="A32" s="13"/>
      <c r="B32" s="13"/>
      <c r="C32" s="13"/>
      <c r="D32" s="13"/>
    </row>
    <row r="33" spans="1:4" x14ac:dyDescent="0.25">
      <c r="A33" s="13"/>
      <c r="B33" s="13"/>
      <c r="C33" s="13"/>
      <c r="D33" s="13"/>
    </row>
    <row r="34" spans="1:4" x14ac:dyDescent="0.25">
      <c r="A34" s="13"/>
      <c r="B34" s="13"/>
      <c r="C34" s="13"/>
      <c r="D34" s="13"/>
    </row>
    <row r="35" spans="1:4" x14ac:dyDescent="0.25">
      <c r="A35" s="13"/>
      <c r="B35" s="13"/>
      <c r="C35" s="13"/>
      <c r="D35" s="13"/>
    </row>
    <row r="36" spans="1:4" x14ac:dyDescent="0.25">
      <c r="A36" s="13"/>
      <c r="B36" s="13"/>
      <c r="C36" s="13"/>
      <c r="D36" s="13"/>
    </row>
    <row r="37" spans="1:4" x14ac:dyDescent="0.25">
      <c r="A37" s="13"/>
      <c r="B37" s="13"/>
      <c r="C37" s="13"/>
      <c r="D37" s="13"/>
    </row>
    <row r="38" spans="1:4" x14ac:dyDescent="0.25">
      <c r="A38" s="13"/>
      <c r="B38" s="13"/>
      <c r="C38" s="13"/>
      <c r="D38" s="13"/>
    </row>
    <row r="39" spans="1:4" x14ac:dyDescent="0.25">
      <c r="A39" s="13"/>
      <c r="B39" s="13"/>
      <c r="C39" s="13"/>
      <c r="D39" s="13"/>
    </row>
    <row r="40" spans="1:4" x14ac:dyDescent="0.25">
      <c r="A40" s="13"/>
      <c r="B40" s="13"/>
      <c r="C40" s="13"/>
      <c r="D40" s="13"/>
    </row>
    <row r="41" spans="1:4" x14ac:dyDescent="0.25">
      <c r="A41" s="13"/>
      <c r="B41" s="13"/>
      <c r="C41" s="13"/>
      <c r="D41" s="13"/>
    </row>
    <row r="42" spans="1:4" x14ac:dyDescent="0.25">
      <c r="A42" s="13"/>
      <c r="B42" s="13"/>
      <c r="C42" s="13"/>
      <c r="D42" s="13"/>
    </row>
    <row r="43" spans="1:4" x14ac:dyDescent="0.25">
      <c r="A43" s="13"/>
      <c r="B43" s="13"/>
      <c r="C43" s="13"/>
      <c r="D43" s="13"/>
    </row>
    <row r="44" spans="1:4" x14ac:dyDescent="0.25">
      <c r="A44" s="13"/>
      <c r="B44" s="13"/>
      <c r="C44" s="13"/>
      <c r="D44" s="13"/>
    </row>
    <row r="45" spans="1:4" x14ac:dyDescent="0.25">
      <c r="A45" s="13"/>
      <c r="B45" s="13"/>
      <c r="C45" s="13"/>
      <c r="D45" s="13"/>
    </row>
    <row r="46" spans="1:4" x14ac:dyDescent="0.25">
      <c r="A46" s="13"/>
      <c r="B46" s="13"/>
      <c r="C46" s="13"/>
      <c r="D46" s="13"/>
    </row>
    <row r="47" spans="1:4" x14ac:dyDescent="0.25">
      <c r="A47" s="13"/>
      <c r="B47" s="13"/>
      <c r="C47" s="13"/>
      <c r="D47" s="13"/>
    </row>
    <row r="48" spans="1:4" x14ac:dyDescent="0.25">
      <c r="A48" s="13"/>
      <c r="B48" s="13"/>
      <c r="C48" s="13"/>
      <c r="D48" s="13"/>
    </row>
    <row r="49" spans="1:4" x14ac:dyDescent="0.25">
      <c r="A49" s="13"/>
      <c r="B49" s="13"/>
      <c r="C49" s="13"/>
      <c r="D49" s="13"/>
    </row>
    <row r="50" spans="1:4" x14ac:dyDescent="0.25">
      <c r="A50" s="13"/>
      <c r="B50" s="13"/>
      <c r="C50" s="13"/>
      <c r="D50" s="13"/>
    </row>
    <row r="51" spans="1:4" x14ac:dyDescent="0.25">
      <c r="A51" s="13"/>
      <c r="B51" s="13"/>
      <c r="C51" s="13"/>
      <c r="D51" s="13"/>
    </row>
    <row r="52" spans="1:4" x14ac:dyDescent="0.25">
      <c r="A52" s="13"/>
      <c r="B52" s="13"/>
      <c r="C52" s="13"/>
      <c r="D52" s="13"/>
    </row>
    <row r="53" spans="1:4" x14ac:dyDescent="0.25">
      <c r="A53" s="13"/>
      <c r="B53" s="13"/>
      <c r="C53" s="13"/>
      <c r="D53" s="13"/>
    </row>
    <row r="54" spans="1:4" x14ac:dyDescent="0.25">
      <c r="A54" s="13"/>
      <c r="B54" s="13"/>
      <c r="C54" s="13"/>
      <c r="D54" s="13"/>
    </row>
    <row r="55" spans="1:4" x14ac:dyDescent="0.25">
      <c r="A55" s="13"/>
      <c r="B55" s="13"/>
      <c r="C55" s="13"/>
      <c r="D55" s="13"/>
    </row>
    <row r="56" spans="1:4" x14ac:dyDescent="0.25">
      <c r="A56" s="13"/>
      <c r="B56" s="13"/>
      <c r="C56" s="13"/>
      <c r="D56" s="13"/>
    </row>
    <row r="57" spans="1:4" x14ac:dyDescent="0.25">
      <c r="A57" s="13"/>
      <c r="B57" s="13"/>
      <c r="C57" s="13"/>
      <c r="D57" s="13"/>
    </row>
    <row r="58" spans="1:4" x14ac:dyDescent="0.25">
      <c r="A58" s="13"/>
      <c r="B58" s="13"/>
      <c r="C58" s="13"/>
      <c r="D58" s="13"/>
    </row>
    <row r="59" spans="1:4" x14ac:dyDescent="0.25">
      <c r="A59" s="13"/>
      <c r="B59" s="13"/>
      <c r="C59" s="13"/>
      <c r="D59" s="13"/>
    </row>
    <row r="60" spans="1:4" x14ac:dyDescent="0.25">
      <c r="A60" s="13"/>
      <c r="B60" s="13"/>
      <c r="C60" s="13"/>
      <c r="D60" s="13"/>
    </row>
    <row r="61" spans="1:4" x14ac:dyDescent="0.25">
      <c r="A61" s="13"/>
      <c r="B61" s="13"/>
      <c r="C61" s="13"/>
      <c r="D61" s="13"/>
    </row>
    <row r="62" spans="1:4" x14ac:dyDescent="0.25">
      <c r="A62" s="13"/>
      <c r="B62" s="13"/>
      <c r="C62" s="13"/>
      <c r="D62" s="13"/>
    </row>
    <row r="63" spans="1:4" x14ac:dyDescent="0.25">
      <c r="A63" s="13"/>
      <c r="B63" s="13"/>
      <c r="C63" s="13"/>
      <c r="D63" s="13"/>
    </row>
    <row r="64" spans="1:4" x14ac:dyDescent="0.25">
      <c r="A64" s="13"/>
      <c r="B64" s="13"/>
      <c r="C64" s="13"/>
      <c r="D64" s="13"/>
    </row>
    <row r="65" spans="1:4" x14ac:dyDescent="0.25">
      <c r="A65" s="13"/>
      <c r="B65" s="13"/>
      <c r="C65" s="13"/>
      <c r="D65" s="13"/>
    </row>
    <row r="66" spans="1:4" x14ac:dyDescent="0.25">
      <c r="A66" s="13"/>
      <c r="B66" s="13"/>
      <c r="C66" s="13"/>
      <c r="D66" s="13"/>
    </row>
    <row r="67" spans="1:4" x14ac:dyDescent="0.25">
      <c r="A67" s="13"/>
      <c r="B67" s="13"/>
      <c r="C67" s="13"/>
      <c r="D67" s="13"/>
    </row>
    <row r="68" spans="1:4" x14ac:dyDescent="0.25">
      <c r="A68" s="13"/>
      <c r="B68" s="13"/>
      <c r="C68" s="13"/>
      <c r="D68" s="13"/>
    </row>
    <row r="69" spans="1:4" x14ac:dyDescent="0.25">
      <c r="A69" s="13"/>
      <c r="B69" s="13"/>
      <c r="C69" s="13"/>
      <c r="D69" s="13"/>
    </row>
    <row r="70" spans="1:4" x14ac:dyDescent="0.25">
      <c r="A70" s="13"/>
      <c r="B70" s="13"/>
      <c r="C70" s="13"/>
      <c r="D70" s="13"/>
    </row>
    <row r="71" spans="1:4" x14ac:dyDescent="0.25">
      <c r="A71" s="13"/>
      <c r="B71" s="13"/>
      <c r="C71" s="13"/>
      <c r="D71" s="13"/>
    </row>
    <row r="72" spans="1:4" x14ac:dyDescent="0.25">
      <c r="A72" s="13"/>
      <c r="B72" s="13"/>
      <c r="C72" s="13"/>
      <c r="D72" s="13"/>
    </row>
    <row r="73" spans="1:4" x14ac:dyDescent="0.25">
      <c r="A73" s="13"/>
      <c r="B73" s="13"/>
      <c r="C73" s="13"/>
      <c r="D73" s="13"/>
    </row>
    <row r="74" spans="1:4" x14ac:dyDescent="0.25">
      <c r="A74" s="13"/>
      <c r="B74" s="13"/>
      <c r="C74" s="13"/>
      <c r="D74" s="13"/>
    </row>
    <row r="75" spans="1:4" x14ac:dyDescent="0.25">
      <c r="A75" s="13"/>
      <c r="B75" s="13"/>
      <c r="C75" s="13"/>
      <c r="D75" s="13"/>
    </row>
    <row r="76" spans="1:4" x14ac:dyDescent="0.25">
      <c r="A76" s="13"/>
      <c r="B76" s="13"/>
      <c r="C76" s="13"/>
      <c r="D76" s="13"/>
    </row>
    <row r="77" spans="1:4" x14ac:dyDescent="0.25">
      <c r="A77" s="13"/>
      <c r="B77" s="13"/>
      <c r="C77" s="13"/>
      <c r="D77" s="13"/>
    </row>
    <row r="78" spans="1:4" x14ac:dyDescent="0.25">
      <c r="A78" s="13"/>
      <c r="B78" s="13"/>
      <c r="C78" s="13"/>
      <c r="D78" s="13"/>
    </row>
    <row r="79" spans="1:4" x14ac:dyDescent="0.25">
      <c r="A79" s="13"/>
      <c r="B79" s="13"/>
      <c r="C79" s="13"/>
      <c r="D79" s="13"/>
    </row>
    <row r="80" spans="1:4" x14ac:dyDescent="0.25">
      <c r="A80" s="13"/>
      <c r="B80" s="13"/>
      <c r="C80" s="13"/>
      <c r="D80" s="13"/>
    </row>
    <row r="81" spans="1:4" x14ac:dyDescent="0.25">
      <c r="A81" s="13"/>
      <c r="B81" s="13"/>
      <c r="C81" s="13"/>
      <c r="D81" s="13"/>
    </row>
    <row r="82" spans="1:4" x14ac:dyDescent="0.25">
      <c r="A82" s="13"/>
      <c r="B82" s="13"/>
      <c r="C82" s="13"/>
      <c r="D82" s="13"/>
    </row>
    <row r="83" spans="1:4" x14ac:dyDescent="0.25">
      <c r="A83" s="13"/>
      <c r="B83" s="13"/>
      <c r="C83" s="13"/>
      <c r="D83" s="13"/>
    </row>
    <row r="84" spans="1:4" x14ac:dyDescent="0.25">
      <c r="A84" s="13"/>
      <c r="B84" s="13"/>
      <c r="C84" s="13"/>
      <c r="D84" s="13"/>
    </row>
    <row r="85" spans="1:4" x14ac:dyDescent="0.25">
      <c r="A85" s="13"/>
      <c r="B85" s="13"/>
      <c r="C85" s="13"/>
      <c r="D85" s="13"/>
    </row>
    <row r="86" spans="1:4" x14ac:dyDescent="0.25">
      <c r="A86" s="13"/>
      <c r="B86" s="13"/>
      <c r="C86" s="13"/>
      <c r="D86" s="13"/>
    </row>
    <row r="87" spans="1:4" x14ac:dyDescent="0.25">
      <c r="A87" s="13"/>
      <c r="B87" s="13"/>
      <c r="C87" s="13"/>
      <c r="D87" s="13"/>
    </row>
    <row r="88" spans="1:4" x14ac:dyDescent="0.25">
      <c r="A88" s="13"/>
      <c r="B88" s="13"/>
      <c r="C88" s="13"/>
      <c r="D88" s="13"/>
    </row>
    <row r="89" spans="1:4" x14ac:dyDescent="0.25">
      <c r="A89" s="13"/>
      <c r="B89" s="13"/>
      <c r="C89" s="13"/>
      <c r="D89" s="13"/>
    </row>
    <row r="90" spans="1:4" x14ac:dyDescent="0.25">
      <c r="A90" s="13"/>
      <c r="B90" s="13"/>
      <c r="C90" s="13"/>
      <c r="D90" s="13"/>
    </row>
    <row r="91" spans="1:4" x14ac:dyDescent="0.25">
      <c r="A91" s="13"/>
      <c r="B91" s="13"/>
      <c r="C91" s="13"/>
      <c r="D91" s="13"/>
    </row>
    <row r="92" spans="1:4" x14ac:dyDescent="0.25">
      <c r="A92" s="13"/>
      <c r="B92" s="13"/>
      <c r="C92" s="13"/>
      <c r="D92" s="13"/>
    </row>
    <row r="93" spans="1:4" x14ac:dyDescent="0.25">
      <c r="A93" s="13"/>
      <c r="B93" s="13"/>
      <c r="C93" s="13"/>
      <c r="D93" s="13"/>
    </row>
    <row r="94" spans="1:4" x14ac:dyDescent="0.25">
      <c r="A94" s="13"/>
      <c r="B94" s="13"/>
      <c r="C94" s="13"/>
      <c r="D94" s="13"/>
    </row>
    <row r="95" spans="1:4" x14ac:dyDescent="0.25">
      <c r="A95" s="13"/>
      <c r="B95" s="13"/>
      <c r="C95" s="13"/>
      <c r="D95" s="13"/>
    </row>
    <row r="96" spans="1:4" x14ac:dyDescent="0.25">
      <c r="A96" s="13"/>
      <c r="B96" s="13"/>
      <c r="C96" s="13"/>
      <c r="D96" s="13"/>
    </row>
    <row r="97" spans="1:4" x14ac:dyDescent="0.25">
      <c r="A97" s="13"/>
      <c r="B97" s="13"/>
      <c r="C97" s="13"/>
      <c r="D97" s="13"/>
    </row>
    <row r="98" spans="1:4" x14ac:dyDescent="0.25">
      <c r="A98" s="13"/>
      <c r="B98" s="13"/>
      <c r="C98" s="13"/>
      <c r="D98" s="13"/>
    </row>
    <row r="99" spans="1:4" x14ac:dyDescent="0.25">
      <c r="A99" s="13"/>
      <c r="B99" s="13"/>
      <c r="C99" s="13"/>
      <c r="D99" s="13"/>
    </row>
    <row r="100" spans="1:4" x14ac:dyDescent="0.25">
      <c r="A100" s="13"/>
      <c r="B100" s="13"/>
      <c r="C100" s="13"/>
      <c r="D100" s="13"/>
    </row>
    <row r="101" spans="1:4" x14ac:dyDescent="0.25">
      <c r="A101" s="13"/>
      <c r="B101" s="13"/>
      <c r="C101" s="13"/>
      <c r="D101" s="13"/>
    </row>
    <row r="102" spans="1:4" x14ac:dyDescent="0.25">
      <c r="A102" s="13"/>
      <c r="B102" s="13"/>
      <c r="C102" s="13"/>
      <c r="D102" s="13"/>
    </row>
    <row r="103" spans="1:4" x14ac:dyDescent="0.25">
      <c r="A103" s="13"/>
      <c r="B103" s="13"/>
      <c r="C103" s="13"/>
      <c r="D103" s="13"/>
    </row>
    <row r="104" spans="1:4" x14ac:dyDescent="0.25">
      <c r="A104" s="13"/>
      <c r="B104" s="13"/>
      <c r="C104" s="13"/>
      <c r="D104" s="13"/>
    </row>
    <row r="105" spans="1:4" x14ac:dyDescent="0.25">
      <c r="A105" s="13"/>
      <c r="B105" s="13"/>
      <c r="C105" s="13"/>
      <c r="D105" s="13"/>
    </row>
    <row r="106" spans="1:4" x14ac:dyDescent="0.25">
      <c r="A106" s="13"/>
      <c r="B106" s="13"/>
      <c r="C106" s="13"/>
      <c r="D106" s="13"/>
    </row>
    <row r="107" spans="1:4" x14ac:dyDescent="0.25">
      <c r="A107" s="13"/>
      <c r="B107" s="13"/>
      <c r="C107" s="13"/>
      <c r="D107" s="13"/>
    </row>
    <row r="108" spans="1:4" x14ac:dyDescent="0.25">
      <c r="A108" s="13"/>
      <c r="B108" s="13"/>
      <c r="C108" s="13"/>
      <c r="D108" s="13"/>
    </row>
    <row r="109" spans="1:4" x14ac:dyDescent="0.25">
      <c r="A109" s="13"/>
      <c r="B109" s="13"/>
      <c r="C109" s="13"/>
      <c r="D109" s="13"/>
    </row>
    <row r="110" spans="1:4" x14ac:dyDescent="0.25">
      <c r="A110" s="13"/>
      <c r="B110" s="13"/>
      <c r="C110" s="13"/>
      <c r="D110" s="13"/>
    </row>
    <row r="111" spans="1:4" x14ac:dyDescent="0.25">
      <c r="A111" s="13"/>
      <c r="B111" s="13"/>
      <c r="C111" s="13"/>
      <c r="D111" s="13"/>
    </row>
    <row r="112" spans="1:4" x14ac:dyDescent="0.25">
      <c r="A112" s="13"/>
      <c r="B112" s="13"/>
      <c r="C112" s="13"/>
      <c r="D112" s="13"/>
    </row>
    <row r="113" spans="1:4" x14ac:dyDescent="0.25">
      <c r="A113" s="13"/>
      <c r="B113" s="13"/>
      <c r="C113" s="13"/>
      <c r="D113" s="13"/>
    </row>
    <row r="114" spans="1:4" x14ac:dyDescent="0.25">
      <c r="A114" s="13"/>
      <c r="B114" s="13"/>
      <c r="C114" s="13"/>
      <c r="D114" s="13"/>
    </row>
    <row r="115" spans="1:4" x14ac:dyDescent="0.25">
      <c r="A115" s="13"/>
      <c r="B115" s="13"/>
      <c r="C115" s="13"/>
      <c r="D115" s="13"/>
    </row>
    <row r="116" spans="1:4" x14ac:dyDescent="0.25">
      <c r="A116" s="13"/>
      <c r="B116" s="13"/>
      <c r="C116" s="13"/>
      <c r="D116" s="13"/>
    </row>
    <row r="117" spans="1:4" x14ac:dyDescent="0.25">
      <c r="A117" s="13"/>
      <c r="B117" s="13"/>
      <c r="C117" s="13"/>
      <c r="D117" s="13"/>
    </row>
    <row r="118" spans="1:4" x14ac:dyDescent="0.25">
      <c r="A118" s="13"/>
      <c r="B118" s="13"/>
      <c r="C118" s="13"/>
      <c r="D118" s="13"/>
    </row>
    <row r="119" spans="1:4" x14ac:dyDescent="0.25">
      <c r="A119" s="13"/>
      <c r="B119" s="13"/>
      <c r="C119" s="13"/>
      <c r="D119" s="13"/>
    </row>
    <row r="120" spans="1:4" x14ac:dyDescent="0.25">
      <c r="A120" s="13"/>
      <c r="B120" s="13"/>
      <c r="C120" s="13"/>
      <c r="D120" s="13"/>
    </row>
    <row r="121" spans="1:4" x14ac:dyDescent="0.25">
      <c r="A121" s="13"/>
      <c r="B121" s="13"/>
      <c r="C121" s="13"/>
      <c r="D121" s="13"/>
    </row>
    <row r="122" spans="1:4" x14ac:dyDescent="0.25">
      <c r="A122" s="13"/>
      <c r="B122" s="13"/>
      <c r="C122" s="13"/>
      <c r="D122" s="13"/>
    </row>
    <row r="123" spans="1:4" x14ac:dyDescent="0.25">
      <c r="A123" s="13"/>
      <c r="B123" s="13"/>
      <c r="C123" s="13"/>
      <c r="D123" s="13"/>
    </row>
    <row r="124" spans="1:4" x14ac:dyDescent="0.25">
      <c r="A124" s="13"/>
      <c r="B124" s="13"/>
      <c r="C124" s="13"/>
      <c r="D124" s="13"/>
    </row>
    <row r="125" spans="1:4" x14ac:dyDescent="0.25">
      <c r="A125" s="13"/>
      <c r="B125" s="13"/>
      <c r="C125" s="13"/>
      <c r="D125" s="13"/>
    </row>
    <row r="126" spans="1:4" x14ac:dyDescent="0.25">
      <c r="A126" s="13"/>
      <c r="B126" s="13"/>
      <c r="C126" s="13"/>
      <c r="D126" s="13"/>
    </row>
    <row r="127" spans="1:4" x14ac:dyDescent="0.25">
      <c r="A127" s="13"/>
      <c r="B127" s="13"/>
      <c r="C127" s="13"/>
      <c r="D127" s="13"/>
    </row>
    <row r="128" spans="1:4" x14ac:dyDescent="0.25">
      <c r="A128" s="13"/>
      <c r="B128" s="13"/>
      <c r="C128" s="13"/>
      <c r="D128" s="13"/>
    </row>
    <row r="129" spans="1:4" x14ac:dyDescent="0.25">
      <c r="A129" s="13"/>
      <c r="B129" s="13"/>
      <c r="C129" s="13"/>
      <c r="D129" s="13"/>
    </row>
    <row r="130" spans="1:4" x14ac:dyDescent="0.25">
      <c r="A130" s="13"/>
      <c r="B130" s="13"/>
      <c r="C130" s="13"/>
      <c r="D130" s="13"/>
    </row>
    <row r="131" spans="1:4" x14ac:dyDescent="0.25">
      <c r="A131" s="13"/>
      <c r="B131" s="13"/>
      <c r="C131" s="13"/>
      <c r="D131" s="13"/>
    </row>
    <row r="132" spans="1:4" x14ac:dyDescent="0.25">
      <c r="A132" s="13"/>
      <c r="B132" s="13"/>
      <c r="C132" s="13"/>
      <c r="D132" s="13"/>
    </row>
    <row r="133" spans="1:4" x14ac:dyDescent="0.25">
      <c r="A133" s="13"/>
      <c r="B133" s="13"/>
      <c r="C133" s="13"/>
      <c r="D133" s="13"/>
    </row>
    <row r="134" spans="1:4" x14ac:dyDescent="0.25">
      <c r="A134" s="13"/>
      <c r="B134" s="13"/>
      <c r="C134" s="13"/>
      <c r="D134" s="13"/>
    </row>
    <row r="135" spans="1:4" x14ac:dyDescent="0.25">
      <c r="A135" s="13"/>
      <c r="B135" s="13"/>
      <c r="C135" s="13"/>
      <c r="D135" s="13"/>
    </row>
    <row r="136" spans="1:4" x14ac:dyDescent="0.25">
      <c r="A136" s="13"/>
      <c r="B136" s="13"/>
      <c r="C136" s="13"/>
      <c r="D136" s="13"/>
    </row>
    <row r="137" spans="1:4" x14ac:dyDescent="0.25">
      <c r="A137" s="13"/>
      <c r="B137" s="13"/>
      <c r="C137" s="13"/>
      <c r="D137" s="13"/>
    </row>
    <row r="138" spans="1:4" x14ac:dyDescent="0.25">
      <c r="A138" s="13"/>
      <c r="B138" s="13"/>
      <c r="C138" s="13"/>
      <c r="D138" s="13"/>
    </row>
    <row r="139" spans="1:4" x14ac:dyDescent="0.25">
      <c r="A139" s="13"/>
      <c r="B139" s="13"/>
      <c r="C139" s="13"/>
      <c r="D139" s="13"/>
    </row>
    <row r="140" spans="1:4" x14ac:dyDescent="0.25">
      <c r="A140" s="13"/>
      <c r="B140" s="13"/>
      <c r="C140" s="13"/>
      <c r="D140" s="13"/>
    </row>
    <row r="141" spans="1:4" x14ac:dyDescent="0.25">
      <c r="A141" s="13"/>
      <c r="B141" s="13"/>
      <c r="C141" s="13"/>
      <c r="D141" s="13"/>
    </row>
    <row r="142" spans="1:4" x14ac:dyDescent="0.25">
      <c r="A142" s="13"/>
      <c r="B142" s="13"/>
      <c r="C142" s="13"/>
      <c r="D142" s="13"/>
    </row>
    <row r="143" spans="1:4" x14ac:dyDescent="0.25">
      <c r="A143" s="13"/>
      <c r="B143" s="13"/>
      <c r="C143" s="13"/>
      <c r="D143" s="13"/>
    </row>
    <row r="144" spans="1:4" x14ac:dyDescent="0.25">
      <c r="A144" s="13"/>
      <c r="B144" s="13"/>
      <c r="C144" s="13"/>
      <c r="D144" s="13"/>
    </row>
    <row r="145" spans="1:4" x14ac:dyDescent="0.25">
      <c r="A145" s="13"/>
      <c r="B145" s="13"/>
      <c r="C145" s="13"/>
      <c r="D145" s="13"/>
    </row>
    <row r="146" spans="1:4" x14ac:dyDescent="0.25">
      <c r="A146" s="13"/>
      <c r="B146" s="13"/>
      <c r="C146" s="13"/>
      <c r="D146" s="13"/>
    </row>
    <row r="147" spans="1:4" x14ac:dyDescent="0.25">
      <c r="A147" s="13"/>
      <c r="B147" s="13"/>
      <c r="C147" s="13"/>
      <c r="D147" s="13"/>
    </row>
    <row r="148" spans="1:4" x14ac:dyDescent="0.25">
      <c r="A148" s="13"/>
      <c r="B148" s="13"/>
      <c r="C148" s="13"/>
      <c r="D148" s="13"/>
    </row>
    <row r="149" spans="1:4" x14ac:dyDescent="0.25">
      <c r="A149" s="13"/>
      <c r="B149" s="13"/>
      <c r="C149" s="13"/>
      <c r="D149" s="13"/>
    </row>
    <row r="150" spans="1:4" x14ac:dyDescent="0.25">
      <c r="A150" s="13"/>
      <c r="B150" s="13"/>
      <c r="C150" s="13"/>
      <c r="D150" s="13"/>
    </row>
    <row r="151" spans="1:4" x14ac:dyDescent="0.25">
      <c r="A151" s="13"/>
      <c r="B151" s="13"/>
      <c r="C151" s="13"/>
      <c r="D151" s="13"/>
    </row>
    <row r="152" spans="1:4" x14ac:dyDescent="0.25">
      <c r="A152" s="13"/>
      <c r="B152" s="13"/>
      <c r="C152" s="13"/>
      <c r="D152" s="13"/>
    </row>
    <row r="153" spans="1:4" x14ac:dyDescent="0.25">
      <c r="A153" s="13"/>
      <c r="B153" s="13"/>
      <c r="C153" s="13"/>
      <c r="D153" s="13"/>
    </row>
    <row r="154" spans="1:4" x14ac:dyDescent="0.25">
      <c r="A154" s="13"/>
      <c r="B154" s="13"/>
      <c r="C154" s="13"/>
      <c r="D154" s="13"/>
    </row>
    <row r="155" spans="1:4" x14ac:dyDescent="0.25">
      <c r="A155" s="13"/>
      <c r="B155" s="13"/>
      <c r="C155" s="13"/>
      <c r="D155" s="13"/>
    </row>
    <row r="156" spans="1:4" x14ac:dyDescent="0.25">
      <c r="A156" s="13"/>
      <c r="B156" s="13"/>
      <c r="C156" s="13"/>
      <c r="D156" s="13"/>
    </row>
    <row r="157" spans="1:4" x14ac:dyDescent="0.25">
      <c r="A157" s="13"/>
      <c r="B157" s="13"/>
      <c r="C157" s="13"/>
      <c r="D157" s="13"/>
    </row>
    <row r="158" spans="1:4" x14ac:dyDescent="0.25">
      <c r="A158" s="13"/>
      <c r="B158" s="13"/>
      <c r="C158" s="13"/>
      <c r="D158" s="13"/>
    </row>
    <row r="159" spans="1:4" x14ac:dyDescent="0.25">
      <c r="A159" s="13"/>
      <c r="B159" s="13"/>
      <c r="C159" s="13"/>
      <c r="D159" s="13"/>
    </row>
    <row r="160" spans="1:4" x14ac:dyDescent="0.25">
      <c r="A160" s="13"/>
      <c r="B160" s="13"/>
      <c r="C160" s="13"/>
      <c r="D160" s="13"/>
    </row>
    <row r="161" spans="1:4" x14ac:dyDescent="0.25">
      <c r="A161" s="13"/>
      <c r="B161" s="13"/>
      <c r="C161" s="13"/>
      <c r="D161" s="13"/>
    </row>
    <row r="162" spans="1:4" x14ac:dyDescent="0.25">
      <c r="A162" s="13"/>
      <c r="B162" s="13"/>
      <c r="C162" s="13"/>
      <c r="D162" s="13"/>
    </row>
    <row r="163" spans="1:4" x14ac:dyDescent="0.25">
      <c r="A163" s="13"/>
      <c r="B163" s="13"/>
      <c r="C163" s="13"/>
      <c r="D163" s="13"/>
    </row>
    <row r="164" spans="1:4" x14ac:dyDescent="0.25">
      <c r="A164" s="13"/>
      <c r="B164" s="13"/>
      <c r="C164" s="13"/>
      <c r="D164" s="13"/>
    </row>
    <row r="165" spans="1:4" x14ac:dyDescent="0.25">
      <c r="A165" s="13"/>
      <c r="B165" s="13"/>
      <c r="C165" s="13"/>
      <c r="D165" s="13"/>
    </row>
    <row r="166" spans="1:4" x14ac:dyDescent="0.25">
      <c r="A166" s="13"/>
      <c r="B166" s="13"/>
      <c r="C166" s="13"/>
      <c r="D166" s="13"/>
    </row>
    <row r="167" spans="1:4" x14ac:dyDescent="0.25">
      <c r="A167" s="13"/>
      <c r="B167" s="13"/>
      <c r="C167" s="13"/>
      <c r="D167" s="13"/>
    </row>
    <row r="168" spans="1:4" x14ac:dyDescent="0.25">
      <c r="A168" s="13"/>
      <c r="B168" s="13"/>
      <c r="C168" s="13"/>
      <c r="D168" s="13"/>
    </row>
    <row r="169" spans="1:4" x14ac:dyDescent="0.25">
      <c r="A169" s="13"/>
      <c r="B169" s="13"/>
      <c r="C169" s="13"/>
      <c r="D169" s="13"/>
    </row>
    <row r="170" spans="1:4" x14ac:dyDescent="0.25">
      <c r="A170" s="13"/>
      <c r="B170" s="13"/>
      <c r="C170" s="13"/>
      <c r="D170" s="13"/>
    </row>
    <row r="171" spans="1:4" x14ac:dyDescent="0.25">
      <c r="A171" s="13"/>
      <c r="B171" s="13"/>
      <c r="C171" s="13"/>
      <c r="D171" s="13"/>
    </row>
    <row r="172" spans="1:4" x14ac:dyDescent="0.25">
      <c r="A172" s="13"/>
      <c r="B172" s="13"/>
      <c r="C172" s="13"/>
      <c r="D172" s="13"/>
    </row>
    <row r="173" spans="1:4" x14ac:dyDescent="0.25">
      <c r="A173" s="13"/>
      <c r="B173" s="13"/>
      <c r="C173" s="13"/>
      <c r="D173" s="13"/>
    </row>
    <row r="174" spans="1:4" x14ac:dyDescent="0.25">
      <c r="A174" s="13"/>
      <c r="B174" s="13"/>
      <c r="C174" s="13"/>
      <c r="D174" s="13"/>
    </row>
    <row r="175" spans="1:4" x14ac:dyDescent="0.25">
      <c r="A175" s="13"/>
      <c r="B175" s="13"/>
      <c r="C175" s="13"/>
      <c r="D175" s="13"/>
    </row>
    <row r="176" spans="1:4" x14ac:dyDescent="0.25">
      <c r="A176" s="13"/>
      <c r="B176" s="13"/>
      <c r="C176" s="13"/>
      <c r="D176" s="13"/>
    </row>
    <row r="177" spans="1:4" x14ac:dyDescent="0.25">
      <c r="A177" s="13"/>
      <c r="B177" s="13"/>
      <c r="C177" s="13"/>
      <c r="D177" s="13"/>
    </row>
    <row r="178" spans="1:4" x14ac:dyDescent="0.25">
      <c r="A178" s="13"/>
      <c r="B178" s="13"/>
      <c r="C178" s="13"/>
      <c r="D178" s="13"/>
    </row>
    <row r="179" spans="1:4" x14ac:dyDescent="0.25">
      <c r="A179" s="13"/>
      <c r="B179" s="13"/>
      <c r="C179" s="13"/>
      <c r="D179" s="13"/>
    </row>
    <row r="180" spans="1:4" x14ac:dyDescent="0.25">
      <c r="A180" s="13"/>
      <c r="B180" s="13"/>
      <c r="C180" s="13"/>
      <c r="D180" s="13"/>
    </row>
    <row r="181" spans="1:4" x14ac:dyDescent="0.25">
      <c r="A181" s="13"/>
      <c r="B181" s="13"/>
      <c r="C181" s="13"/>
      <c r="D181" s="13"/>
    </row>
    <row r="182" spans="1:4" x14ac:dyDescent="0.25">
      <c r="A182" s="13"/>
      <c r="B182" s="13"/>
      <c r="C182" s="13"/>
      <c r="D182" s="13"/>
    </row>
    <row r="183" spans="1:4" x14ac:dyDescent="0.25">
      <c r="A183" s="13"/>
      <c r="B183" s="13"/>
      <c r="C183" s="13"/>
      <c r="D183" s="13"/>
    </row>
    <row r="184" spans="1:4" x14ac:dyDescent="0.25">
      <c r="A184" s="13"/>
      <c r="B184" s="13"/>
      <c r="C184" s="13"/>
      <c r="D184" s="13"/>
    </row>
    <row r="185" spans="1:4" x14ac:dyDescent="0.25">
      <c r="A185" s="13"/>
      <c r="B185" s="13"/>
      <c r="C185" s="13"/>
      <c r="D185" s="13"/>
    </row>
    <row r="186" spans="1:4" x14ac:dyDescent="0.25">
      <c r="A186" s="13"/>
      <c r="B186" s="13"/>
      <c r="C186" s="13"/>
      <c r="D186" s="13"/>
    </row>
    <row r="187" spans="1:4" x14ac:dyDescent="0.25">
      <c r="A187" s="13"/>
      <c r="B187" s="13"/>
      <c r="C187" s="13"/>
      <c r="D187" s="13"/>
    </row>
    <row r="188" spans="1:4" x14ac:dyDescent="0.25">
      <c r="A188" s="13"/>
      <c r="B188" s="13"/>
      <c r="C188" s="13"/>
      <c r="D188" s="13"/>
    </row>
    <row r="189" spans="1:4" x14ac:dyDescent="0.25">
      <c r="A189" s="13"/>
      <c r="B189" s="13"/>
      <c r="C189" s="13"/>
      <c r="D189" s="13"/>
    </row>
    <row r="190" spans="1:4" x14ac:dyDescent="0.25">
      <c r="A190" s="13"/>
      <c r="B190" s="13"/>
      <c r="C190" s="13"/>
      <c r="D190" s="13"/>
    </row>
    <row r="191" spans="1:4" x14ac:dyDescent="0.25">
      <c r="A191" s="13"/>
      <c r="B191" s="13"/>
      <c r="C191" s="13"/>
      <c r="D191" s="13"/>
    </row>
    <row r="192" spans="1:4" x14ac:dyDescent="0.25">
      <c r="A192" s="13"/>
      <c r="B192" s="13"/>
      <c r="C192" s="13"/>
      <c r="D192" s="13"/>
    </row>
    <row r="193" spans="1:4" x14ac:dyDescent="0.25">
      <c r="A193" s="13"/>
      <c r="B193" s="13"/>
      <c r="C193" s="13"/>
      <c r="D193" s="13"/>
    </row>
    <row r="194" spans="1:4" x14ac:dyDescent="0.25">
      <c r="A194" s="13"/>
      <c r="B194" s="13"/>
      <c r="C194" s="13"/>
      <c r="D194" s="13"/>
    </row>
    <row r="195" spans="1:4" x14ac:dyDescent="0.25">
      <c r="A195" s="13"/>
      <c r="B195" s="13"/>
      <c r="C195" s="13"/>
      <c r="D195" s="13"/>
    </row>
    <row r="196" spans="1:4" x14ac:dyDescent="0.25">
      <c r="A196" s="13"/>
      <c r="B196" s="13"/>
      <c r="C196" s="13"/>
      <c r="D196" s="13"/>
    </row>
    <row r="197" spans="1:4" x14ac:dyDescent="0.25">
      <c r="A197" s="13"/>
      <c r="B197" s="13"/>
      <c r="C197" s="13"/>
      <c r="D197" s="13"/>
    </row>
    <row r="198" spans="1:4" x14ac:dyDescent="0.25">
      <c r="A198" s="13"/>
      <c r="B198" s="13"/>
      <c r="C198" s="13"/>
      <c r="D198" s="13"/>
    </row>
    <row r="199" spans="1:4" x14ac:dyDescent="0.25">
      <c r="A199" s="13"/>
      <c r="B199" s="13"/>
      <c r="C199" s="13"/>
      <c r="D199" s="13"/>
    </row>
    <row r="200" spans="1:4" x14ac:dyDescent="0.25">
      <c r="A200" s="13"/>
      <c r="B200" s="13"/>
      <c r="C200" s="13"/>
      <c r="D200" s="13"/>
    </row>
    <row r="201" spans="1:4" x14ac:dyDescent="0.25">
      <c r="A201" s="13"/>
      <c r="B201" s="13"/>
      <c r="C201" s="13"/>
      <c r="D201" s="13"/>
    </row>
    <row r="202" spans="1:4" x14ac:dyDescent="0.25">
      <c r="A202" s="13"/>
      <c r="B202" s="13"/>
      <c r="C202" s="13"/>
      <c r="D202" s="13"/>
    </row>
    <row r="203" spans="1:4" x14ac:dyDescent="0.25">
      <c r="A203" s="13"/>
      <c r="B203" s="13"/>
      <c r="C203" s="13"/>
      <c r="D203" s="13"/>
    </row>
    <row r="204" spans="1:4" x14ac:dyDescent="0.25">
      <c r="A204" s="13"/>
      <c r="B204" s="13"/>
      <c r="C204" s="13"/>
      <c r="D204" s="13"/>
    </row>
    <row r="205" spans="1:4" x14ac:dyDescent="0.25">
      <c r="A205" s="13"/>
      <c r="B205" s="13"/>
      <c r="C205" s="13"/>
      <c r="D205" s="13"/>
    </row>
    <row r="206" spans="1:4" x14ac:dyDescent="0.25">
      <c r="A206" s="13"/>
      <c r="B206" s="13"/>
      <c r="C206" s="13"/>
      <c r="D206" s="13"/>
    </row>
    <row r="207" spans="1:4" x14ac:dyDescent="0.25">
      <c r="A207" s="13"/>
      <c r="B207" s="13"/>
      <c r="C207" s="13"/>
      <c r="D207" s="13"/>
    </row>
    <row r="208" spans="1:4" x14ac:dyDescent="0.25">
      <c r="A208" s="13"/>
      <c r="B208" s="13"/>
      <c r="C208" s="13"/>
      <c r="D208" s="13"/>
    </row>
    <row r="209" spans="1:4" x14ac:dyDescent="0.25">
      <c r="A209" s="13"/>
      <c r="B209" s="13"/>
      <c r="C209" s="13"/>
      <c r="D209" s="13"/>
    </row>
    <row r="210" spans="1:4" x14ac:dyDescent="0.25">
      <c r="A210" s="13"/>
      <c r="B210" s="13"/>
      <c r="C210" s="13"/>
      <c r="D210" s="13"/>
    </row>
    <row r="211" spans="1:4" x14ac:dyDescent="0.25">
      <c r="A211" s="13"/>
      <c r="B211" s="13"/>
      <c r="C211" s="13"/>
      <c r="D211" s="13"/>
    </row>
    <row r="212" spans="1:4" x14ac:dyDescent="0.25">
      <c r="A212" s="13"/>
      <c r="B212" s="13"/>
      <c r="C212" s="13"/>
      <c r="D212" s="13"/>
    </row>
    <row r="213" spans="1:4" x14ac:dyDescent="0.25">
      <c r="A213" s="13"/>
      <c r="B213" s="13"/>
      <c r="C213" s="13"/>
      <c r="D213" s="13"/>
    </row>
    <row r="214" spans="1:4" x14ac:dyDescent="0.25">
      <c r="A214" s="13"/>
      <c r="B214" s="13"/>
      <c r="C214" s="13"/>
      <c r="D214" s="13"/>
    </row>
    <row r="215" spans="1:4" x14ac:dyDescent="0.25">
      <c r="A215" s="13"/>
      <c r="B215" s="13"/>
      <c r="C215" s="13"/>
      <c r="D215" s="13"/>
    </row>
    <row r="216" spans="1:4" x14ac:dyDescent="0.25">
      <c r="A216" s="13"/>
      <c r="B216" s="13"/>
      <c r="C216" s="13"/>
      <c r="D216" s="13"/>
    </row>
    <row r="217" spans="1:4" x14ac:dyDescent="0.25">
      <c r="A217" s="13"/>
      <c r="B217" s="13"/>
      <c r="C217" s="13"/>
      <c r="D217" s="13"/>
    </row>
    <row r="218" spans="1:4" x14ac:dyDescent="0.25">
      <c r="A218" s="13"/>
      <c r="B218" s="13"/>
      <c r="C218" s="13"/>
      <c r="D218" s="13"/>
    </row>
    <row r="219" spans="1:4" x14ac:dyDescent="0.25">
      <c r="A219" s="13"/>
      <c r="B219" s="13"/>
      <c r="C219" s="13"/>
      <c r="D219" s="13"/>
    </row>
    <row r="220" spans="1:4" x14ac:dyDescent="0.25">
      <c r="A220" s="13"/>
      <c r="B220" s="13"/>
      <c r="C220" s="13"/>
      <c r="D220" s="13"/>
    </row>
    <row r="221" spans="1:4" x14ac:dyDescent="0.25">
      <c r="A221" s="13"/>
      <c r="B221" s="13"/>
      <c r="C221" s="13"/>
      <c r="D221" s="13"/>
    </row>
    <row r="222" spans="1:4" x14ac:dyDescent="0.25">
      <c r="A222" s="13"/>
      <c r="B222" s="13"/>
      <c r="C222" s="13"/>
      <c r="D222" s="13"/>
    </row>
    <row r="223" spans="1:4" x14ac:dyDescent="0.25">
      <c r="A223" s="13"/>
      <c r="B223" s="13"/>
      <c r="C223" s="13"/>
      <c r="D223" s="13"/>
    </row>
    <row r="224" spans="1:4" x14ac:dyDescent="0.25">
      <c r="A224" s="13"/>
      <c r="B224" s="13"/>
      <c r="C224" s="13"/>
      <c r="D224" s="13"/>
    </row>
    <row r="225" spans="1:4" x14ac:dyDescent="0.25">
      <c r="A225" s="13"/>
      <c r="B225" s="13"/>
      <c r="C225" s="13"/>
      <c r="D225" s="13"/>
    </row>
    <row r="226" spans="1:4" x14ac:dyDescent="0.25">
      <c r="A226" s="13"/>
      <c r="B226" s="13"/>
      <c r="C226" s="13"/>
      <c r="D226" s="13"/>
    </row>
    <row r="227" spans="1:4" x14ac:dyDescent="0.25">
      <c r="A227" s="13"/>
      <c r="B227" s="13"/>
      <c r="C227" s="13"/>
      <c r="D227" s="13"/>
    </row>
    <row r="228" spans="1:4" x14ac:dyDescent="0.25">
      <c r="A228" s="13"/>
      <c r="B228" s="13"/>
      <c r="C228" s="13"/>
      <c r="D228" s="13"/>
    </row>
    <row r="229" spans="1:4" x14ac:dyDescent="0.25">
      <c r="A229" s="13"/>
      <c r="B229" s="13"/>
      <c r="C229" s="13"/>
      <c r="D229" s="13"/>
    </row>
    <row r="230" spans="1:4" x14ac:dyDescent="0.25">
      <c r="A230" s="13"/>
      <c r="B230" s="13"/>
      <c r="C230" s="13"/>
      <c r="D230" s="13"/>
    </row>
    <row r="231" spans="1:4" x14ac:dyDescent="0.25">
      <c r="A231" s="13"/>
      <c r="B231" s="13"/>
      <c r="C231" s="13"/>
      <c r="D231" s="13"/>
    </row>
    <row r="232" spans="1:4" x14ac:dyDescent="0.25">
      <c r="A232" s="13"/>
      <c r="B232" s="13"/>
      <c r="C232" s="13"/>
      <c r="D232" s="13"/>
    </row>
    <row r="233" spans="1:4" x14ac:dyDescent="0.25">
      <c r="A233" s="13"/>
      <c r="B233" s="13"/>
      <c r="C233" s="13"/>
      <c r="D233" s="13"/>
    </row>
    <row r="234" spans="1:4" x14ac:dyDescent="0.25">
      <c r="A234" s="13"/>
      <c r="B234" s="13"/>
      <c r="C234" s="13"/>
      <c r="D234" s="13"/>
    </row>
    <row r="235" spans="1:4" x14ac:dyDescent="0.25">
      <c r="A235" s="13"/>
      <c r="B235" s="13"/>
      <c r="C235" s="13"/>
      <c r="D235" s="13"/>
    </row>
    <row r="236" spans="1:4" x14ac:dyDescent="0.25">
      <c r="A236" s="13"/>
      <c r="B236" s="13"/>
      <c r="C236" s="13"/>
      <c r="D236" s="13"/>
    </row>
    <row r="237" spans="1:4" x14ac:dyDescent="0.25">
      <c r="A237" s="13"/>
      <c r="B237" s="13"/>
      <c r="C237" s="13"/>
      <c r="D237" s="13"/>
    </row>
    <row r="238" spans="1:4" x14ac:dyDescent="0.25">
      <c r="A238" s="13"/>
      <c r="B238" s="13"/>
      <c r="C238" s="13"/>
      <c r="D238" s="13"/>
    </row>
    <row r="239" spans="1:4" x14ac:dyDescent="0.25">
      <c r="A239" s="13"/>
      <c r="B239" s="13"/>
      <c r="C239" s="13"/>
      <c r="D239" s="13"/>
    </row>
    <row r="240" spans="1:4" x14ac:dyDescent="0.25">
      <c r="A240" s="13"/>
      <c r="B240" s="13"/>
      <c r="C240" s="13"/>
      <c r="D240" s="13"/>
    </row>
    <row r="241" spans="1:4" x14ac:dyDescent="0.25">
      <c r="A241" s="13"/>
      <c r="B241" s="13"/>
      <c r="C241" s="13"/>
      <c r="D241" s="13"/>
    </row>
    <row r="242" spans="1:4" x14ac:dyDescent="0.25">
      <c r="A242" s="13"/>
      <c r="B242" s="13"/>
      <c r="C242" s="13"/>
      <c r="D242" s="13"/>
    </row>
    <row r="243" spans="1:4" x14ac:dyDescent="0.25">
      <c r="A243" s="13"/>
      <c r="B243" s="13"/>
      <c r="C243" s="13"/>
      <c r="D243" s="13"/>
    </row>
    <row r="244" spans="1:4" x14ac:dyDescent="0.25">
      <c r="A244" s="13"/>
      <c r="B244" s="13"/>
      <c r="C244" s="13"/>
      <c r="D244" s="13"/>
    </row>
    <row r="245" spans="1:4" x14ac:dyDescent="0.25">
      <c r="A245" s="13"/>
      <c r="B245" s="13"/>
      <c r="C245" s="13"/>
      <c r="D245" s="13"/>
    </row>
    <row r="246" spans="1:4" x14ac:dyDescent="0.25">
      <c r="A246" s="13"/>
      <c r="B246" s="13"/>
      <c r="C246" s="13"/>
      <c r="D246" s="13"/>
    </row>
    <row r="247" spans="1:4" x14ac:dyDescent="0.25">
      <c r="A247" s="13"/>
      <c r="B247" s="13"/>
      <c r="C247" s="13"/>
      <c r="D247" s="13"/>
    </row>
    <row r="248" spans="1:4" x14ac:dyDescent="0.25">
      <c r="A248" s="13"/>
      <c r="B248" s="13"/>
      <c r="C248" s="13"/>
      <c r="D248" s="13"/>
    </row>
    <row r="249" spans="1:4" x14ac:dyDescent="0.25">
      <c r="A249" s="13"/>
      <c r="B249" s="13"/>
      <c r="C249" s="13"/>
      <c r="D249" s="13"/>
    </row>
    <row r="250" spans="1:4" x14ac:dyDescent="0.25">
      <c r="A250" s="13"/>
      <c r="B250" s="13"/>
      <c r="C250" s="13"/>
      <c r="D250" s="13"/>
    </row>
    <row r="251" spans="1:4" x14ac:dyDescent="0.25">
      <c r="A251" s="13"/>
      <c r="B251" s="13"/>
      <c r="C251" s="13"/>
      <c r="D251" s="13"/>
    </row>
    <row r="252" spans="1:4" x14ac:dyDescent="0.25">
      <c r="A252" s="13"/>
      <c r="B252" s="13"/>
      <c r="C252" s="13"/>
      <c r="D252" s="13"/>
    </row>
    <row r="253" spans="1:4" x14ac:dyDescent="0.25">
      <c r="A253" s="13"/>
      <c r="B253" s="13"/>
      <c r="C253" s="13"/>
      <c r="D253" s="13"/>
    </row>
    <row r="254" spans="1:4" x14ac:dyDescent="0.25">
      <c r="A254" s="13"/>
      <c r="B254" s="13"/>
      <c r="C254" s="13"/>
      <c r="D254" s="13"/>
    </row>
    <row r="255" spans="1:4" x14ac:dyDescent="0.25">
      <c r="A255" s="13"/>
      <c r="B255" s="13"/>
      <c r="C255" s="13"/>
      <c r="D255" s="13"/>
    </row>
    <row r="256" spans="1:4" x14ac:dyDescent="0.25">
      <c r="A256" s="13"/>
      <c r="B256" s="13"/>
      <c r="C256" s="13"/>
      <c r="D256" s="13"/>
    </row>
    <row r="257" spans="1:4" x14ac:dyDescent="0.25">
      <c r="A257" s="13"/>
      <c r="B257" s="13"/>
      <c r="C257" s="13"/>
      <c r="D257" s="13"/>
    </row>
    <row r="258" spans="1:4" x14ac:dyDescent="0.25">
      <c r="A258" s="13"/>
      <c r="B258" s="13"/>
      <c r="C258" s="13"/>
      <c r="D258" s="13"/>
    </row>
    <row r="259" spans="1:4" x14ac:dyDescent="0.25">
      <c r="A259" s="13"/>
      <c r="B259" s="13"/>
      <c r="C259" s="13"/>
      <c r="D259" s="13"/>
    </row>
    <row r="260" spans="1:4" x14ac:dyDescent="0.25">
      <c r="A260" s="13"/>
      <c r="B260" s="13"/>
      <c r="C260" s="13"/>
      <c r="D260" s="13"/>
    </row>
    <row r="261" spans="1:4" x14ac:dyDescent="0.25">
      <c r="A261" s="13"/>
      <c r="B261" s="13"/>
      <c r="C261" s="13"/>
      <c r="D261" s="13"/>
    </row>
    <row r="262" spans="1:4" x14ac:dyDescent="0.25">
      <c r="A262" s="13"/>
      <c r="B262" s="13"/>
      <c r="C262" s="13"/>
      <c r="D262" s="13"/>
    </row>
    <row r="263" spans="1:4" x14ac:dyDescent="0.25">
      <c r="A263" s="13"/>
      <c r="B263" s="13"/>
      <c r="C263" s="13"/>
      <c r="D263" s="13"/>
    </row>
    <row r="264" spans="1:4" x14ac:dyDescent="0.25">
      <c r="A264" s="13"/>
      <c r="B264" s="13"/>
      <c r="C264" s="13"/>
      <c r="D264" s="13"/>
    </row>
    <row r="265" spans="1:4" x14ac:dyDescent="0.25">
      <c r="A265" s="13"/>
      <c r="B265" s="13"/>
      <c r="C265" s="13"/>
      <c r="D265" s="13"/>
    </row>
    <row r="266" spans="1:4" x14ac:dyDescent="0.25">
      <c r="A266" s="13"/>
      <c r="B266" s="13"/>
      <c r="C266" s="13"/>
      <c r="D266" s="13"/>
    </row>
    <row r="267" spans="1:4" x14ac:dyDescent="0.25">
      <c r="A267" s="13"/>
      <c r="B267" s="13"/>
      <c r="C267" s="13"/>
      <c r="D267" s="13"/>
    </row>
    <row r="268" spans="1:4" x14ac:dyDescent="0.25">
      <c r="A268" s="13"/>
      <c r="B268" s="13"/>
      <c r="C268" s="13"/>
      <c r="D268" s="13"/>
    </row>
    <row r="269" spans="1:4" x14ac:dyDescent="0.25">
      <c r="A269" s="13"/>
      <c r="B269" s="13"/>
      <c r="C269" s="13"/>
      <c r="D269" s="13"/>
    </row>
    <row r="270" spans="1:4" x14ac:dyDescent="0.25">
      <c r="A270" s="13"/>
      <c r="B270" s="13"/>
      <c r="C270" s="13"/>
      <c r="D270" s="13"/>
    </row>
    <row r="271" spans="1:4" x14ac:dyDescent="0.25">
      <c r="A271" s="13"/>
      <c r="B271" s="13"/>
      <c r="C271" s="13"/>
      <c r="D271" s="13"/>
    </row>
    <row r="272" spans="1:4" x14ac:dyDescent="0.25">
      <c r="A272" s="13"/>
      <c r="B272" s="13"/>
      <c r="C272" s="13"/>
      <c r="D272" s="13"/>
    </row>
    <row r="273" spans="1:4" x14ac:dyDescent="0.25">
      <c r="A273" s="13"/>
      <c r="B273" s="13"/>
      <c r="C273" s="13"/>
      <c r="D273" s="13"/>
    </row>
    <row r="274" spans="1:4" x14ac:dyDescent="0.25">
      <c r="A274" s="13"/>
      <c r="B274" s="13"/>
      <c r="C274" s="13"/>
      <c r="D274" s="13"/>
    </row>
    <row r="275" spans="1:4" x14ac:dyDescent="0.25">
      <c r="A275" s="13"/>
      <c r="B275" s="13"/>
      <c r="C275" s="13"/>
      <c r="D275" s="13"/>
    </row>
    <row r="276" spans="1:4" x14ac:dyDescent="0.25">
      <c r="A276" s="13"/>
      <c r="B276" s="13"/>
      <c r="C276" s="13"/>
      <c r="D276" s="13"/>
    </row>
    <row r="277" spans="1:4" x14ac:dyDescent="0.25">
      <c r="A277" s="13"/>
      <c r="B277" s="13"/>
      <c r="C277" s="13"/>
      <c r="D277" s="13"/>
    </row>
    <row r="278" spans="1:4" x14ac:dyDescent="0.25">
      <c r="A278" s="13"/>
      <c r="B278" s="13"/>
      <c r="C278" s="13"/>
      <c r="D278" s="13"/>
    </row>
    <row r="279" spans="1:4" x14ac:dyDescent="0.25">
      <c r="A279" s="13"/>
      <c r="B279" s="13"/>
      <c r="C279" s="13"/>
      <c r="D279" s="13"/>
    </row>
    <row r="280" spans="1:4" x14ac:dyDescent="0.25">
      <c r="A280" s="13"/>
      <c r="B280" s="13"/>
      <c r="C280" s="13"/>
      <c r="D280" s="13"/>
    </row>
    <row r="281" spans="1:4" x14ac:dyDescent="0.25">
      <c r="A281" s="13"/>
      <c r="B281" s="13"/>
      <c r="C281" s="13"/>
      <c r="D281" s="13"/>
    </row>
    <row r="282" spans="1:4" x14ac:dyDescent="0.25">
      <c r="A282" s="13"/>
      <c r="B282" s="13"/>
      <c r="C282" s="13"/>
      <c r="D282" s="13"/>
    </row>
    <row r="283" spans="1:4" x14ac:dyDescent="0.25">
      <c r="A283" s="13"/>
      <c r="B283" s="13"/>
      <c r="C283" s="13"/>
      <c r="D283" s="13"/>
    </row>
    <row r="284" spans="1:4" x14ac:dyDescent="0.25">
      <c r="A284" s="13"/>
      <c r="B284" s="13"/>
      <c r="C284" s="13"/>
      <c r="D284" s="13"/>
    </row>
    <row r="285" spans="1:4" x14ac:dyDescent="0.25">
      <c r="A285" s="13"/>
      <c r="B285" s="13"/>
      <c r="C285" s="13"/>
      <c r="D285" s="13"/>
    </row>
    <row r="286" spans="1:4" x14ac:dyDescent="0.25">
      <c r="A286" s="13"/>
      <c r="B286" s="13"/>
      <c r="C286" s="13"/>
      <c r="D286" s="13"/>
    </row>
    <row r="287" spans="1:4" x14ac:dyDescent="0.25">
      <c r="A287" s="13"/>
      <c r="B287" s="13"/>
      <c r="C287" s="13"/>
      <c r="D287" s="13"/>
    </row>
    <row r="288" spans="1:4" x14ac:dyDescent="0.25">
      <c r="A288" s="13"/>
      <c r="B288" s="13"/>
      <c r="C288" s="13"/>
      <c r="D288" s="13"/>
    </row>
    <row r="289" spans="1:4" x14ac:dyDescent="0.25">
      <c r="A289" s="13"/>
      <c r="B289" s="13"/>
      <c r="C289" s="13"/>
      <c r="D289" s="13"/>
    </row>
    <row r="290" spans="1:4" x14ac:dyDescent="0.25">
      <c r="A290" s="13"/>
      <c r="B290" s="13"/>
      <c r="C290" s="13"/>
      <c r="D290" s="13"/>
    </row>
    <row r="291" spans="1:4" x14ac:dyDescent="0.25">
      <c r="A291" s="13"/>
      <c r="B291" s="13"/>
      <c r="C291" s="13"/>
      <c r="D291" s="13"/>
    </row>
    <row r="292" spans="1:4" x14ac:dyDescent="0.25">
      <c r="A292" s="13"/>
      <c r="B292" s="13"/>
      <c r="C292" s="13"/>
      <c r="D292" s="13"/>
    </row>
    <row r="293" spans="1:4" x14ac:dyDescent="0.25">
      <c r="A293" s="13"/>
      <c r="B293" s="13"/>
      <c r="C293" s="13"/>
      <c r="D293" s="13"/>
    </row>
    <row r="294" spans="1:4" x14ac:dyDescent="0.25">
      <c r="A294" s="13"/>
      <c r="B294" s="13"/>
      <c r="C294" s="13"/>
      <c r="D294" s="13"/>
    </row>
    <row r="295" spans="1:4" x14ac:dyDescent="0.25">
      <c r="A295" s="13"/>
      <c r="B295" s="13"/>
      <c r="C295" s="13"/>
      <c r="D295" s="13"/>
    </row>
    <row r="296" spans="1:4" x14ac:dyDescent="0.25">
      <c r="A296" s="13"/>
      <c r="B296" s="13"/>
      <c r="C296" s="13"/>
      <c r="D296" s="13"/>
    </row>
    <row r="297" spans="1:4" x14ac:dyDescent="0.25">
      <c r="A297" s="13"/>
      <c r="B297" s="13"/>
      <c r="C297" s="13"/>
      <c r="D297" s="13"/>
    </row>
    <row r="298" spans="1:4" x14ac:dyDescent="0.25">
      <c r="A298" s="13"/>
      <c r="B298" s="13"/>
      <c r="C298" s="13"/>
      <c r="D298" s="13"/>
    </row>
    <row r="299" spans="1:4" x14ac:dyDescent="0.25">
      <c r="A299" s="13"/>
      <c r="B299" s="13"/>
      <c r="C299" s="13"/>
      <c r="D299" s="13"/>
    </row>
    <row r="300" spans="1:4" x14ac:dyDescent="0.25">
      <c r="A300" s="13"/>
      <c r="B300" s="13"/>
      <c r="C300" s="13"/>
      <c r="D300" s="13"/>
    </row>
    <row r="301" spans="1:4" x14ac:dyDescent="0.25">
      <c r="A301" s="13"/>
      <c r="B301" s="13"/>
      <c r="C301" s="13"/>
      <c r="D301" s="13"/>
    </row>
    <row r="302" spans="1:4" x14ac:dyDescent="0.25">
      <c r="A302" s="13"/>
      <c r="B302" s="13"/>
      <c r="C302" s="13"/>
      <c r="D302" s="13"/>
    </row>
    <row r="303" spans="1:4" x14ac:dyDescent="0.25">
      <c r="A303" s="13"/>
      <c r="B303" s="13"/>
      <c r="C303" s="13"/>
      <c r="D303" s="13"/>
    </row>
    <row r="304" spans="1:4" x14ac:dyDescent="0.25">
      <c r="A304" s="13"/>
      <c r="B304" s="13"/>
      <c r="C304" s="13"/>
      <c r="D304" s="13"/>
    </row>
    <row r="305" spans="1:4" x14ac:dyDescent="0.25">
      <c r="A305" s="13"/>
      <c r="B305" s="13"/>
      <c r="C305" s="13"/>
      <c r="D305" s="13"/>
    </row>
    <row r="306" spans="1:4" x14ac:dyDescent="0.25">
      <c r="A306" s="13"/>
      <c r="B306" s="13"/>
      <c r="C306" s="13"/>
      <c r="D306" s="13"/>
    </row>
    <row r="307" spans="1:4" x14ac:dyDescent="0.25">
      <c r="A307" s="13"/>
      <c r="B307" s="13"/>
      <c r="C307" s="13"/>
      <c r="D307" s="13"/>
    </row>
    <row r="308" spans="1:4" x14ac:dyDescent="0.25">
      <c r="A308" s="13"/>
      <c r="B308" s="13"/>
      <c r="C308" s="13"/>
      <c r="D308" s="13"/>
    </row>
    <row r="309" spans="1:4" x14ac:dyDescent="0.25">
      <c r="A309" s="13"/>
      <c r="B309" s="13"/>
      <c r="C309" s="13"/>
      <c r="D309" s="13"/>
    </row>
    <row r="310" spans="1:4" x14ac:dyDescent="0.25">
      <c r="A310" s="13"/>
      <c r="B310" s="13"/>
      <c r="C310" s="13"/>
      <c r="D310" s="13"/>
    </row>
    <row r="311" spans="1:4" x14ac:dyDescent="0.25">
      <c r="A311" s="13"/>
      <c r="B311" s="13"/>
      <c r="C311" s="13"/>
      <c r="D311" s="13"/>
    </row>
    <row r="312" spans="1:4" x14ac:dyDescent="0.25">
      <c r="A312" s="13"/>
      <c r="B312" s="13"/>
      <c r="C312" s="13"/>
      <c r="D312" s="13"/>
    </row>
    <row r="313" spans="1:4" x14ac:dyDescent="0.25">
      <c r="A313" s="13"/>
      <c r="B313" s="13"/>
      <c r="C313" s="13"/>
      <c r="D313" s="13"/>
    </row>
    <row r="314" spans="1:4" x14ac:dyDescent="0.25">
      <c r="A314" s="13"/>
      <c r="B314" s="13"/>
      <c r="C314" s="13"/>
      <c r="D314" s="13"/>
    </row>
    <row r="315" spans="1:4" x14ac:dyDescent="0.25">
      <c r="A315" s="13"/>
      <c r="B315" s="13"/>
      <c r="C315" s="13"/>
      <c r="D315" s="13"/>
    </row>
    <row r="316" spans="1:4" x14ac:dyDescent="0.25">
      <c r="A316" s="13"/>
      <c r="B316" s="13"/>
      <c r="C316" s="13"/>
      <c r="D316" s="13"/>
    </row>
    <row r="317" spans="1:4" x14ac:dyDescent="0.25">
      <c r="A317" s="13"/>
      <c r="B317" s="13"/>
      <c r="C317" s="13"/>
      <c r="D317" s="13"/>
    </row>
    <row r="318" spans="1:4" x14ac:dyDescent="0.25">
      <c r="A318" s="13"/>
      <c r="B318" s="13"/>
      <c r="C318" s="13"/>
      <c r="D318" s="13"/>
    </row>
    <row r="319" spans="1:4" x14ac:dyDescent="0.25">
      <c r="A319" s="13"/>
      <c r="B319" s="13"/>
      <c r="C319" s="13"/>
      <c r="D319" s="13"/>
    </row>
    <row r="320" spans="1:4" x14ac:dyDescent="0.25">
      <c r="A320" s="13"/>
      <c r="B320" s="13"/>
      <c r="C320" s="13"/>
      <c r="D320" s="13"/>
    </row>
    <row r="321" spans="1:4" x14ac:dyDescent="0.25">
      <c r="A321" s="13"/>
      <c r="B321" s="13"/>
      <c r="C321" s="13"/>
      <c r="D321" s="13"/>
    </row>
    <row r="322" spans="1:4" x14ac:dyDescent="0.25">
      <c r="A322" s="13"/>
      <c r="B322" s="13"/>
      <c r="C322" s="13"/>
      <c r="D322" s="13"/>
    </row>
    <row r="323" spans="1:4" x14ac:dyDescent="0.25">
      <c r="A323" s="13"/>
      <c r="B323" s="13"/>
      <c r="C323" s="13"/>
      <c r="D323" s="13"/>
    </row>
    <row r="324" spans="1:4" x14ac:dyDescent="0.25">
      <c r="A324" s="13"/>
      <c r="B324" s="13"/>
      <c r="C324" s="13"/>
      <c r="D324" s="13"/>
    </row>
    <row r="325" spans="1:4" x14ac:dyDescent="0.25">
      <c r="A325" s="13"/>
      <c r="B325" s="13"/>
      <c r="C325" s="13"/>
      <c r="D325" s="13"/>
    </row>
    <row r="326" spans="1:4" x14ac:dyDescent="0.25">
      <c r="A326" s="13"/>
      <c r="B326" s="13"/>
      <c r="C326" s="13"/>
      <c r="D326" s="13"/>
    </row>
    <row r="327" spans="1:4" x14ac:dyDescent="0.25">
      <c r="A327" s="13"/>
      <c r="B327" s="13"/>
      <c r="C327" s="13"/>
      <c r="D327" s="13"/>
    </row>
    <row r="328" spans="1:4" x14ac:dyDescent="0.25">
      <c r="A328" s="13"/>
      <c r="B328" s="13"/>
      <c r="C328" s="13"/>
      <c r="D328" s="13"/>
    </row>
    <row r="329" spans="1:4" x14ac:dyDescent="0.25">
      <c r="A329" s="13"/>
      <c r="B329" s="13"/>
      <c r="C329" s="13"/>
      <c r="D329" s="13"/>
    </row>
    <row r="330" spans="1:4" x14ac:dyDescent="0.25">
      <c r="A330" s="13"/>
      <c r="B330" s="13"/>
      <c r="C330" s="13"/>
      <c r="D330" s="13"/>
    </row>
    <row r="331" spans="1:4" x14ac:dyDescent="0.25">
      <c r="A331" s="13"/>
      <c r="B331" s="13"/>
      <c r="C331" s="13"/>
      <c r="D331" s="13"/>
    </row>
    <row r="332" spans="1:4" x14ac:dyDescent="0.25">
      <c r="A332" s="13"/>
      <c r="B332" s="13"/>
      <c r="C332" s="13"/>
      <c r="D332" s="13"/>
    </row>
    <row r="333" spans="1:4" x14ac:dyDescent="0.25">
      <c r="A333" s="13"/>
      <c r="B333" s="13"/>
      <c r="C333" s="13"/>
      <c r="D333" s="13"/>
    </row>
    <row r="334" spans="1:4" x14ac:dyDescent="0.25">
      <c r="A334" s="13"/>
      <c r="B334" s="13"/>
      <c r="C334" s="13"/>
      <c r="D334" s="13"/>
    </row>
    <row r="335" spans="1:4" x14ac:dyDescent="0.25">
      <c r="A335" s="13"/>
      <c r="B335" s="13"/>
      <c r="C335" s="13"/>
      <c r="D335" s="13"/>
    </row>
    <row r="336" spans="1:4" x14ac:dyDescent="0.25">
      <c r="A336" s="13"/>
      <c r="B336" s="13"/>
      <c r="C336" s="13"/>
      <c r="D336" s="13"/>
    </row>
    <row r="337" spans="1:4" x14ac:dyDescent="0.25">
      <c r="A337" s="13"/>
      <c r="B337" s="13"/>
      <c r="C337" s="13"/>
      <c r="D337" s="13"/>
    </row>
    <row r="338" spans="1:4" x14ac:dyDescent="0.25">
      <c r="A338" s="13"/>
      <c r="B338" s="13"/>
      <c r="C338" s="13"/>
      <c r="D338" s="13"/>
    </row>
    <row r="339" spans="1:4" x14ac:dyDescent="0.25">
      <c r="A339" s="13"/>
      <c r="B339" s="13"/>
      <c r="C339" s="13"/>
      <c r="D339" s="13"/>
    </row>
    <row r="340" spans="1:4" x14ac:dyDescent="0.25">
      <c r="A340" s="13"/>
      <c r="B340" s="13"/>
      <c r="C340" s="13"/>
      <c r="D340" s="13"/>
    </row>
    <row r="341" spans="1:4" x14ac:dyDescent="0.25">
      <c r="A341" s="13"/>
      <c r="B341" s="13"/>
      <c r="C341" s="13"/>
      <c r="D341" s="13"/>
    </row>
    <row r="342" spans="1:4" x14ac:dyDescent="0.25">
      <c r="A342" s="13"/>
      <c r="B342" s="13"/>
      <c r="C342" s="13"/>
      <c r="D342" s="13"/>
    </row>
    <row r="343" spans="1:4" x14ac:dyDescent="0.25">
      <c r="A343" s="13"/>
      <c r="B343" s="13"/>
      <c r="C343" s="13"/>
      <c r="D343" s="13"/>
    </row>
    <row r="344" spans="1:4" x14ac:dyDescent="0.25">
      <c r="A344" s="13"/>
      <c r="B344" s="13"/>
      <c r="C344" s="13"/>
      <c r="D344" s="13"/>
    </row>
    <row r="345" spans="1:4" x14ac:dyDescent="0.25">
      <c r="A345" s="13"/>
      <c r="B345" s="13"/>
      <c r="C345" s="13"/>
      <c r="D345" s="13"/>
    </row>
    <row r="346" spans="1:4" x14ac:dyDescent="0.25">
      <c r="A346" s="13"/>
      <c r="B346" s="13"/>
      <c r="C346" s="13"/>
      <c r="D346" s="13"/>
    </row>
    <row r="347" spans="1:4" x14ac:dyDescent="0.25">
      <c r="A347" s="13"/>
      <c r="B347" s="13"/>
      <c r="C347" s="13"/>
      <c r="D347" s="13"/>
    </row>
    <row r="348" spans="1:4" x14ac:dyDescent="0.25">
      <c r="A348" s="13"/>
      <c r="B348" s="13"/>
      <c r="C348" s="13"/>
      <c r="D348" s="13"/>
    </row>
    <row r="349" spans="1:4" x14ac:dyDescent="0.25">
      <c r="A349" s="13"/>
      <c r="B349" s="13"/>
      <c r="C349" s="13"/>
      <c r="D349" s="13"/>
    </row>
    <row r="350" spans="1:4" x14ac:dyDescent="0.25">
      <c r="A350" s="13"/>
      <c r="B350" s="13"/>
      <c r="C350" s="13"/>
      <c r="D350" s="13"/>
    </row>
    <row r="351" spans="1:4" x14ac:dyDescent="0.25">
      <c r="A351" s="13"/>
      <c r="B351" s="13"/>
      <c r="C351" s="13"/>
      <c r="D351" s="13"/>
    </row>
    <row r="352" spans="1:4" x14ac:dyDescent="0.25">
      <c r="A352" s="13"/>
      <c r="B352" s="13"/>
      <c r="C352" s="13"/>
      <c r="D352" s="13"/>
    </row>
    <row r="353" spans="1:4" x14ac:dyDescent="0.25">
      <c r="A353" s="13"/>
      <c r="B353" s="13"/>
      <c r="C353" s="13"/>
      <c r="D353" s="13"/>
    </row>
    <row r="354" spans="1:4" x14ac:dyDescent="0.25">
      <c r="A354" s="13"/>
      <c r="B354" s="13"/>
      <c r="C354" s="13"/>
      <c r="D354" s="13"/>
    </row>
    <row r="355" spans="1:4" x14ac:dyDescent="0.25">
      <c r="A355" s="13"/>
      <c r="B355" s="13"/>
      <c r="C355" s="13"/>
      <c r="D355" s="13"/>
    </row>
    <row r="356" spans="1:4" x14ac:dyDescent="0.25">
      <c r="A356" s="13"/>
      <c r="B356" s="13"/>
      <c r="C356" s="13"/>
      <c r="D356" s="13"/>
    </row>
    <row r="357" spans="1:4" x14ac:dyDescent="0.25">
      <c r="A357" s="13"/>
      <c r="B357" s="13"/>
      <c r="C357" s="13"/>
      <c r="D357" s="13"/>
    </row>
    <row r="358" spans="1:4" x14ac:dyDescent="0.25">
      <c r="A358" s="13"/>
      <c r="B358" s="13"/>
      <c r="C358" s="13"/>
      <c r="D358" s="13"/>
    </row>
    <row r="359" spans="1:4" x14ac:dyDescent="0.25">
      <c r="A359" s="13"/>
      <c r="B359" s="13"/>
      <c r="C359" s="13"/>
      <c r="D359" s="13"/>
    </row>
    <row r="360" spans="1:4" x14ac:dyDescent="0.25">
      <c r="A360" s="13"/>
      <c r="B360" s="13"/>
      <c r="C360" s="13"/>
      <c r="D360" s="13"/>
    </row>
    <row r="361" spans="1:4" x14ac:dyDescent="0.25">
      <c r="A361" s="13"/>
      <c r="B361" s="13"/>
      <c r="C361" s="13"/>
      <c r="D361" s="13"/>
    </row>
    <row r="362" spans="1:4" x14ac:dyDescent="0.25">
      <c r="A362" s="13"/>
      <c r="B362" s="13"/>
      <c r="C362" s="13"/>
      <c r="D362" s="13"/>
    </row>
    <row r="363" spans="1:4" x14ac:dyDescent="0.25">
      <c r="A363" s="13"/>
      <c r="B363" s="13"/>
      <c r="C363" s="13"/>
      <c r="D363" s="13"/>
    </row>
    <row r="364" spans="1:4" x14ac:dyDescent="0.25">
      <c r="A364" s="13"/>
      <c r="B364" s="13"/>
      <c r="C364" s="13"/>
      <c r="D364" s="13"/>
    </row>
    <row r="365" spans="1:4" x14ac:dyDescent="0.25">
      <c r="A365" s="13"/>
      <c r="B365" s="13"/>
      <c r="C365" s="13"/>
      <c r="D365" s="13"/>
    </row>
    <row r="366" spans="1:4" x14ac:dyDescent="0.25">
      <c r="A366" s="13"/>
      <c r="B366" s="13"/>
      <c r="C366" s="13"/>
      <c r="D366" s="13"/>
    </row>
    <row r="367" spans="1:4" x14ac:dyDescent="0.25">
      <c r="A367" s="13"/>
      <c r="B367" s="13"/>
      <c r="C367" s="13"/>
      <c r="D367" s="13"/>
    </row>
    <row r="368" spans="1:4" x14ac:dyDescent="0.25">
      <c r="A368" s="13"/>
      <c r="B368" s="13"/>
      <c r="C368" s="13"/>
      <c r="D368" s="13"/>
    </row>
    <row r="369" spans="1:4" x14ac:dyDescent="0.25">
      <c r="A369" s="13"/>
      <c r="B369" s="13"/>
      <c r="C369" s="13"/>
      <c r="D369" s="13"/>
    </row>
    <row r="370" spans="1:4" x14ac:dyDescent="0.25">
      <c r="A370" s="13"/>
      <c r="B370" s="13"/>
      <c r="C370" s="13"/>
      <c r="D370" s="13"/>
    </row>
    <row r="371" spans="1:4" x14ac:dyDescent="0.25">
      <c r="A371" s="13"/>
      <c r="B371" s="13"/>
      <c r="C371" s="13"/>
      <c r="D371" s="13"/>
    </row>
    <row r="372" spans="1:4" x14ac:dyDescent="0.25">
      <c r="A372" s="13"/>
      <c r="B372" s="13"/>
      <c r="C372" s="13"/>
      <c r="D372" s="13"/>
    </row>
    <row r="373" spans="1:4" x14ac:dyDescent="0.25">
      <c r="A373" s="13"/>
      <c r="B373" s="13"/>
      <c r="C373" s="13"/>
      <c r="D373" s="13"/>
    </row>
    <row r="374" spans="1:4" x14ac:dyDescent="0.25">
      <c r="A374" s="13"/>
      <c r="B374" s="13"/>
      <c r="C374" s="13"/>
      <c r="D374" s="13"/>
    </row>
    <row r="375" spans="1:4" x14ac:dyDescent="0.25">
      <c r="A375" s="13"/>
      <c r="B375" s="13"/>
      <c r="C375" s="13"/>
      <c r="D375" s="13"/>
    </row>
    <row r="376" spans="1:4" x14ac:dyDescent="0.25">
      <c r="A376" s="13"/>
      <c r="B376" s="13"/>
      <c r="C376" s="13"/>
      <c r="D376" s="13"/>
    </row>
    <row r="377" spans="1:4" x14ac:dyDescent="0.25">
      <c r="A377" s="13"/>
      <c r="B377" s="13"/>
      <c r="C377" s="13"/>
      <c r="D377" s="13"/>
    </row>
    <row r="378" spans="1:4" x14ac:dyDescent="0.25">
      <c r="A378" s="13"/>
      <c r="B378" s="13"/>
      <c r="C378" s="13"/>
      <c r="D378" s="13"/>
    </row>
    <row r="379" spans="1:4" x14ac:dyDescent="0.25">
      <c r="A379" s="13"/>
      <c r="B379" s="13"/>
      <c r="C379" s="13"/>
      <c r="D379" s="13"/>
    </row>
    <row r="380" spans="1:4" x14ac:dyDescent="0.25">
      <c r="A380" s="13"/>
      <c r="B380" s="13"/>
      <c r="C380" s="13"/>
      <c r="D380" s="13"/>
    </row>
    <row r="381" spans="1:4" x14ac:dyDescent="0.25">
      <c r="A381" s="13"/>
      <c r="B381" s="13"/>
      <c r="C381" s="13"/>
      <c r="D381" s="13"/>
    </row>
    <row r="382" spans="1:4" x14ac:dyDescent="0.25">
      <c r="A382" s="13"/>
      <c r="B382" s="13"/>
      <c r="C382" s="13"/>
      <c r="D382" s="13"/>
    </row>
    <row r="383" spans="1:4" x14ac:dyDescent="0.25">
      <c r="A383" s="13"/>
      <c r="B383" s="13"/>
      <c r="C383" s="13"/>
      <c r="D383" s="13"/>
    </row>
    <row r="384" spans="1:4" x14ac:dyDescent="0.25">
      <c r="A384" s="13"/>
      <c r="B384" s="13"/>
      <c r="C384" s="13"/>
      <c r="D384" s="13"/>
    </row>
    <row r="385" spans="1:4" x14ac:dyDescent="0.25">
      <c r="A385" s="13"/>
      <c r="B385" s="13"/>
      <c r="C385" s="13"/>
      <c r="D385" s="13"/>
    </row>
    <row r="386" spans="1:4" x14ac:dyDescent="0.25">
      <c r="A386" s="13"/>
      <c r="B386" s="13"/>
      <c r="C386" s="13"/>
      <c r="D386" s="13"/>
    </row>
    <row r="387" spans="1:4" x14ac:dyDescent="0.25">
      <c r="A387" s="13"/>
      <c r="B387" s="13"/>
      <c r="C387" s="13"/>
      <c r="D387" s="13"/>
    </row>
    <row r="388" spans="1:4" x14ac:dyDescent="0.25">
      <c r="A388" s="13"/>
      <c r="B388" s="13"/>
      <c r="C388" s="13"/>
      <c r="D388" s="13"/>
    </row>
    <row r="389" spans="1:4" x14ac:dyDescent="0.25">
      <c r="A389" s="13"/>
      <c r="B389" s="13"/>
      <c r="C389" s="13"/>
      <c r="D389" s="13"/>
    </row>
    <row r="390" spans="1:4" x14ac:dyDescent="0.25">
      <c r="A390" s="13"/>
      <c r="B390" s="13"/>
      <c r="C390" s="13"/>
      <c r="D390" s="13"/>
    </row>
    <row r="391" spans="1:4" x14ac:dyDescent="0.25">
      <c r="A391" s="13"/>
      <c r="B391" s="13"/>
      <c r="C391" s="13"/>
      <c r="D391" s="13"/>
    </row>
    <row r="392" spans="1:4" x14ac:dyDescent="0.25">
      <c r="A392" s="13"/>
      <c r="B392" s="13"/>
      <c r="C392" s="13"/>
      <c r="D392" s="13"/>
    </row>
    <row r="393" spans="1:4" x14ac:dyDescent="0.25">
      <c r="A393" s="13"/>
      <c r="B393" s="13"/>
      <c r="C393" s="13"/>
      <c r="D393" s="13"/>
    </row>
    <row r="394" spans="1:4" x14ac:dyDescent="0.25">
      <c r="A394" s="13"/>
      <c r="B394" s="13"/>
      <c r="C394" s="13"/>
      <c r="D394" s="13"/>
    </row>
    <row r="395" spans="1:4" x14ac:dyDescent="0.25">
      <c r="A395" s="13"/>
      <c r="B395" s="13"/>
      <c r="C395" s="13"/>
      <c r="D395" s="13"/>
    </row>
    <row r="396" spans="1:4" x14ac:dyDescent="0.25">
      <c r="A396" s="13"/>
      <c r="B396" s="13"/>
      <c r="C396" s="13"/>
      <c r="D396" s="13"/>
    </row>
    <row r="397" spans="1:4" x14ac:dyDescent="0.25">
      <c r="A397" s="13"/>
      <c r="B397" s="13"/>
      <c r="C397" s="13"/>
      <c r="D397" s="13"/>
    </row>
    <row r="398" spans="1:4" x14ac:dyDescent="0.25">
      <c r="A398" s="13"/>
      <c r="B398" s="13"/>
      <c r="C398" s="13"/>
      <c r="D398" s="13"/>
    </row>
    <row r="399" spans="1:4" x14ac:dyDescent="0.25">
      <c r="A399" s="13"/>
      <c r="B399" s="13"/>
      <c r="C399" s="13"/>
      <c r="D399" s="13"/>
    </row>
    <row r="400" spans="1:4" x14ac:dyDescent="0.25">
      <c r="A400" s="13"/>
      <c r="B400" s="13"/>
      <c r="C400" s="13"/>
      <c r="D400" s="13"/>
    </row>
    <row r="401" spans="1:4" x14ac:dyDescent="0.25">
      <c r="A401" s="13"/>
      <c r="B401" s="13"/>
      <c r="C401" s="13"/>
      <c r="D401" s="13"/>
    </row>
    <row r="402" spans="1:4" x14ac:dyDescent="0.25">
      <c r="A402" s="13"/>
      <c r="B402" s="13"/>
      <c r="C402" s="13"/>
      <c r="D402" s="13"/>
    </row>
    <row r="403" spans="1:4" x14ac:dyDescent="0.25">
      <c r="A403" s="13"/>
      <c r="B403" s="13"/>
      <c r="C403" s="13"/>
      <c r="D403" s="13"/>
    </row>
    <row r="404" spans="1:4" x14ac:dyDescent="0.25">
      <c r="A404" s="13"/>
      <c r="B404" s="13"/>
      <c r="C404" s="13"/>
      <c r="D404" s="13"/>
    </row>
    <row r="405" spans="1:4" x14ac:dyDescent="0.25">
      <c r="A405" s="13"/>
      <c r="B405" s="13"/>
      <c r="C405" s="13"/>
      <c r="D405" s="13"/>
    </row>
    <row r="406" spans="1:4" x14ac:dyDescent="0.25">
      <c r="A406" s="13"/>
      <c r="B406" s="13"/>
      <c r="C406" s="13"/>
      <c r="D406" s="13"/>
    </row>
    <row r="407" spans="1:4" x14ac:dyDescent="0.25">
      <c r="A407" s="13"/>
      <c r="B407" s="13"/>
      <c r="C407" s="13"/>
      <c r="D407" s="13"/>
    </row>
    <row r="408" spans="1:4" x14ac:dyDescent="0.25">
      <c r="A408" s="13"/>
      <c r="B408" s="13"/>
      <c r="C408" s="13"/>
      <c r="D408" s="13"/>
    </row>
    <row r="409" spans="1:4" x14ac:dyDescent="0.25">
      <c r="A409" s="13"/>
      <c r="B409" s="13"/>
      <c r="C409" s="13"/>
      <c r="D409" s="13"/>
    </row>
    <row r="410" spans="1:4" x14ac:dyDescent="0.25">
      <c r="A410" s="13"/>
      <c r="B410" s="13"/>
      <c r="C410" s="13"/>
      <c r="D410" s="13"/>
    </row>
    <row r="411" spans="1:4" x14ac:dyDescent="0.25">
      <c r="A411" s="13"/>
      <c r="B411" s="13"/>
      <c r="C411" s="13"/>
      <c r="D411" s="13"/>
    </row>
    <row r="412" spans="1:4" x14ac:dyDescent="0.25">
      <c r="A412" s="13"/>
      <c r="B412" s="13"/>
      <c r="C412" s="13"/>
      <c r="D412" s="13"/>
    </row>
    <row r="413" spans="1:4" x14ac:dyDescent="0.25">
      <c r="A413" s="13"/>
      <c r="B413" s="13"/>
      <c r="C413" s="13"/>
      <c r="D413" s="13"/>
    </row>
    <row r="414" spans="1:4" x14ac:dyDescent="0.25">
      <c r="A414" s="13"/>
      <c r="B414" s="13"/>
      <c r="C414" s="13"/>
      <c r="D414" s="13"/>
    </row>
    <row r="415" spans="1:4" x14ac:dyDescent="0.25">
      <c r="A415" s="13"/>
      <c r="B415" s="13"/>
      <c r="C415" s="13"/>
      <c r="D415" s="13"/>
    </row>
    <row r="416" spans="1:4" x14ac:dyDescent="0.25">
      <c r="A416" s="13"/>
      <c r="B416" s="13"/>
      <c r="C416" s="13"/>
      <c r="D416" s="13"/>
    </row>
    <row r="417" spans="1:4" x14ac:dyDescent="0.25">
      <c r="A417" s="13"/>
      <c r="B417" s="13"/>
      <c r="C417" s="13"/>
      <c r="D417" s="13"/>
    </row>
    <row r="418" spans="1:4" x14ac:dyDescent="0.25">
      <c r="A418" s="13"/>
      <c r="B418" s="13"/>
      <c r="C418" s="13"/>
      <c r="D418" s="13"/>
    </row>
    <row r="419" spans="1:4" x14ac:dyDescent="0.25">
      <c r="A419" s="13"/>
      <c r="B419" s="13"/>
      <c r="C419" s="13"/>
      <c r="D419" s="13"/>
    </row>
    <row r="420" spans="1:4" x14ac:dyDescent="0.25">
      <c r="A420" s="13"/>
      <c r="B420" s="13"/>
      <c r="C420" s="13"/>
      <c r="D420" s="13"/>
    </row>
    <row r="421" spans="1:4" x14ac:dyDescent="0.25">
      <c r="A421" s="13"/>
      <c r="B421" s="13"/>
      <c r="C421" s="13"/>
      <c r="D421" s="13"/>
    </row>
    <row r="422" spans="1:4" x14ac:dyDescent="0.25">
      <c r="A422" s="13"/>
      <c r="B422" s="13"/>
      <c r="C422" s="13"/>
      <c r="D422" s="13"/>
    </row>
    <row r="423" spans="1:4" x14ac:dyDescent="0.25">
      <c r="A423" s="13"/>
      <c r="B423" s="13"/>
      <c r="C423" s="13"/>
      <c r="D423" s="13"/>
    </row>
    <row r="424" spans="1:4" x14ac:dyDescent="0.25">
      <c r="A424" s="13"/>
      <c r="B424" s="13"/>
      <c r="C424" s="13"/>
      <c r="D424" s="13"/>
    </row>
    <row r="425" spans="1:4" x14ac:dyDescent="0.25">
      <c r="A425" s="13"/>
      <c r="B425" s="13"/>
      <c r="C425" s="13"/>
      <c r="D425" s="13"/>
    </row>
    <row r="426" spans="1:4" x14ac:dyDescent="0.25">
      <c r="A426" s="13"/>
      <c r="B426" s="13"/>
      <c r="C426" s="13"/>
      <c r="D426" s="13"/>
    </row>
    <row r="427" spans="1:4" x14ac:dyDescent="0.25">
      <c r="A427" s="13"/>
      <c r="B427" s="13"/>
      <c r="C427" s="13"/>
      <c r="D427" s="13"/>
    </row>
    <row r="428" spans="1:4" x14ac:dyDescent="0.25">
      <c r="A428" s="13"/>
      <c r="B428" s="13"/>
      <c r="C428" s="13"/>
      <c r="D428" s="13"/>
    </row>
    <row r="429" spans="1:4" x14ac:dyDescent="0.25">
      <c r="A429" s="13"/>
      <c r="B429" s="13"/>
      <c r="C429" s="13"/>
      <c r="D429" s="13"/>
    </row>
    <row r="430" spans="1:4" x14ac:dyDescent="0.25">
      <c r="A430" s="13"/>
      <c r="B430" s="13"/>
      <c r="C430" s="13"/>
      <c r="D430" s="13"/>
    </row>
    <row r="431" spans="1:4" x14ac:dyDescent="0.25">
      <c r="A431" s="13"/>
      <c r="B431" s="13"/>
      <c r="C431" s="13"/>
      <c r="D431" s="13"/>
    </row>
    <row r="432" spans="1:4" x14ac:dyDescent="0.25">
      <c r="A432" s="13"/>
      <c r="B432" s="13"/>
      <c r="C432" s="13"/>
      <c r="D432" s="13"/>
    </row>
    <row r="433" spans="1:4" x14ac:dyDescent="0.25">
      <c r="A433" s="13"/>
      <c r="B433" s="13"/>
      <c r="C433" s="13"/>
      <c r="D433" s="13"/>
    </row>
    <row r="434" spans="1:4" x14ac:dyDescent="0.25">
      <c r="A434" s="13"/>
      <c r="B434" s="13"/>
      <c r="C434" s="13"/>
      <c r="D434" s="13"/>
    </row>
    <row r="435" spans="1:4" x14ac:dyDescent="0.25">
      <c r="A435" s="13"/>
      <c r="B435" s="13"/>
      <c r="C435" s="13"/>
      <c r="D435" s="13"/>
    </row>
    <row r="436" spans="1:4" x14ac:dyDescent="0.25">
      <c r="A436" s="13"/>
      <c r="B436" s="13"/>
      <c r="C436" s="13"/>
      <c r="D436" s="13"/>
    </row>
    <row r="437" spans="1:4" x14ac:dyDescent="0.25">
      <c r="A437" s="13"/>
      <c r="B437" s="13"/>
      <c r="C437" s="13"/>
      <c r="D437" s="13"/>
    </row>
    <row r="438" spans="1:4" x14ac:dyDescent="0.25">
      <c r="A438" s="13"/>
      <c r="B438" s="13"/>
      <c r="C438" s="13"/>
      <c r="D438" s="13"/>
    </row>
    <row r="439" spans="1:4" x14ac:dyDescent="0.25">
      <c r="A439" s="13"/>
      <c r="B439" s="13"/>
      <c r="C439" s="13"/>
      <c r="D439" s="13"/>
    </row>
    <row r="440" spans="1:4" x14ac:dyDescent="0.25">
      <c r="A440" s="13"/>
      <c r="B440" s="13"/>
      <c r="C440" s="13"/>
      <c r="D440" s="13"/>
    </row>
    <row r="441" spans="1:4" x14ac:dyDescent="0.25">
      <c r="A441" s="13"/>
      <c r="B441" s="13"/>
      <c r="C441" s="13"/>
      <c r="D441" s="13"/>
    </row>
    <row r="442" spans="1:4" x14ac:dyDescent="0.25">
      <c r="A442" s="13"/>
      <c r="B442" s="13"/>
      <c r="C442" s="13"/>
      <c r="D442" s="13"/>
    </row>
    <row r="443" spans="1:4" x14ac:dyDescent="0.25">
      <c r="A443" s="13"/>
      <c r="B443" s="13"/>
      <c r="C443" s="13"/>
      <c r="D443" s="13"/>
    </row>
    <row r="444" spans="1:4" x14ac:dyDescent="0.25">
      <c r="A444" s="13"/>
      <c r="B444" s="13"/>
      <c r="C444" s="13"/>
      <c r="D444" s="13"/>
    </row>
    <row r="445" spans="1:4" x14ac:dyDescent="0.25">
      <c r="A445" s="13"/>
      <c r="B445" s="13"/>
      <c r="C445" s="13"/>
      <c r="D445" s="13"/>
    </row>
    <row r="446" spans="1:4" x14ac:dyDescent="0.25">
      <c r="A446" s="13"/>
      <c r="B446" s="13"/>
      <c r="C446" s="13"/>
      <c r="D446" s="13"/>
    </row>
    <row r="447" spans="1:4" x14ac:dyDescent="0.25">
      <c r="A447" s="13"/>
      <c r="B447" s="13"/>
      <c r="C447" s="13"/>
      <c r="D447" s="13"/>
    </row>
    <row r="448" spans="1:4" x14ac:dyDescent="0.25">
      <c r="A448" s="13"/>
      <c r="B448" s="13"/>
      <c r="C448" s="13"/>
      <c r="D448" s="13"/>
    </row>
    <row r="449" spans="1:4" x14ac:dyDescent="0.25">
      <c r="A449" s="13"/>
      <c r="B449" s="13"/>
      <c r="C449" s="13"/>
      <c r="D449" s="13"/>
    </row>
    <row r="450" spans="1:4" x14ac:dyDescent="0.25">
      <c r="A450" s="13"/>
      <c r="B450" s="13"/>
      <c r="C450" s="13"/>
      <c r="D450" s="13"/>
    </row>
    <row r="451" spans="1:4" x14ac:dyDescent="0.25">
      <c r="A451" s="13"/>
      <c r="B451" s="13"/>
      <c r="C451" s="13"/>
      <c r="D451" s="13"/>
    </row>
    <row r="452" spans="1:4" x14ac:dyDescent="0.25">
      <c r="A452" s="13"/>
      <c r="B452" s="13"/>
      <c r="C452" s="13"/>
      <c r="D452" s="13"/>
    </row>
    <row r="453" spans="1:4" x14ac:dyDescent="0.25">
      <c r="A453" s="13"/>
      <c r="B453" s="13"/>
      <c r="C453" s="13"/>
      <c r="D453" s="13"/>
    </row>
    <row r="454" spans="1:4" x14ac:dyDescent="0.25">
      <c r="A454" s="13"/>
      <c r="B454" s="13"/>
      <c r="C454" s="13"/>
      <c r="D454" s="13"/>
    </row>
    <row r="455" spans="1:4" x14ac:dyDescent="0.25">
      <c r="A455" s="13"/>
      <c r="B455" s="13"/>
      <c r="C455" s="13"/>
      <c r="D455" s="13"/>
    </row>
    <row r="456" spans="1:4" x14ac:dyDescent="0.25">
      <c r="A456" s="13"/>
      <c r="B456" s="13"/>
      <c r="C456" s="13"/>
      <c r="D456" s="13"/>
    </row>
    <row r="457" spans="1:4" x14ac:dyDescent="0.25">
      <c r="A457" s="13"/>
      <c r="B457" s="13"/>
      <c r="C457" s="13"/>
      <c r="D457" s="13"/>
    </row>
    <row r="458" spans="1:4" x14ac:dyDescent="0.25">
      <c r="A458" s="13"/>
      <c r="B458" s="13"/>
      <c r="C458" s="13"/>
      <c r="D458" s="13"/>
    </row>
    <row r="459" spans="1:4" x14ac:dyDescent="0.25">
      <c r="A459" s="13"/>
      <c r="B459" s="13"/>
      <c r="C459" s="13"/>
      <c r="D459" s="13"/>
    </row>
    <row r="460" spans="1:4" x14ac:dyDescent="0.25">
      <c r="A460" s="13"/>
      <c r="B460" s="13"/>
      <c r="C460" s="13"/>
      <c r="D460" s="13"/>
    </row>
    <row r="461" spans="1:4" x14ac:dyDescent="0.25">
      <c r="A461" s="13"/>
      <c r="B461" s="13"/>
      <c r="C461" s="13"/>
      <c r="D461" s="13"/>
    </row>
    <row r="462" spans="1:4" x14ac:dyDescent="0.25">
      <c r="A462" s="13"/>
      <c r="B462" s="13"/>
      <c r="C462" s="13"/>
      <c r="D462" s="13"/>
    </row>
    <row r="463" spans="1:4" x14ac:dyDescent="0.25">
      <c r="A463" s="13"/>
      <c r="B463" s="13"/>
      <c r="C463" s="13"/>
      <c r="D463" s="13"/>
    </row>
    <row r="464" spans="1:4" x14ac:dyDescent="0.25">
      <c r="A464" s="13"/>
      <c r="B464" s="13"/>
      <c r="C464" s="13"/>
      <c r="D464" s="13"/>
    </row>
    <row r="465" spans="1:4" x14ac:dyDescent="0.25">
      <c r="A465" s="13"/>
      <c r="B465" s="13"/>
      <c r="C465" s="13"/>
      <c r="D465" s="13"/>
    </row>
    <row r="466" spans="1:4" x14ac:dyDescent="0.25">
      <c r="A466" s="13"/>
      <c r="B466" s="13"/>
      <c r="C466" s="13"/>
      <c r="D466" s="13"/>
    </row>
    <row r="467" spans="1:4" x14ac:dyDescent="0.25">
      <c r="A467" s="13"/>
      <c r="B467" s="13"/>
      <c r="C467" s="13"/>
      <c r="D467" s="13"/>
    </row>
    <row r="468" spans="1:4" x14ac:dyDescent="0.25">
      <c r="A468" s="13"/>
      <c r="B468" s="13"/>
      <c r="C468" s="13"/>
      <c r="D468" s="13"/>
    </row>
    <row r="469" spans="1:4" x14ac:dyDescent="0.25">
      <c r="A469" s="13"/>
      <c r="B469" s="13"/>
      <c r="C469" s="13"/>
      <c r="D469" s="13"/>
    </row>
    <row r="470" spans="1:4" x14ac:dyDescent="0.25">
      <c r="A470" s="13"/>
      <c r="B470" s="13"/>
      <c r="C470" s="13"/>
      <c r="D470" s="13"/>
    </row>
    <row r="471" spans="1:4" x14ac:dyDescent="0.25">
      <c r="A471" s="13"/>
      <c r="B471" s="13"/>
      <c r="C471" s="13"/>
      <c r="D471" s="13"/>
    </row>
    <row r="472" spans="1:4" x14ac:dyDescent="0.25">
      <c r="A472" s="13"/>
      <c r="B472" s="13"/>
      <c r="C472" s="13"/>
      <c r="D472" s="13"/>
    </row>
    <row r="473" spans="1:4" x14ac:dyDescent="0.25">
      <c r="A473" s="13"/>
      <c r="B473" s="13"/>
      <c r="C473" s="13"/>
      <c r="D473" s="13"/>
    </row>
    <row r="474" spans="1:4" x14ac:dyDescent="0.25">
      <c r="A474" s="13"/>
      <c r="B474" s="13"/>
      <c r="C474" s="13"/>
      <c r="D474" s="13"/>
    </row>
    <row r="475" spans="1:4" x14ac:dyDescent="0.25">
      <c r="A475" s="13"/>
      <c r="B475" s="13"/>
      <c r="C475" s="13"/>
      <c r="D475" s="13"/>
    </row>
    <row r="476" spans="1:4" x14ac:dyDescent="0.25">
      <c r="A476" s="13"/>
      <c r="B476" s="13"/>
      <c r="C476" s="13"/>
      <c r="D476" s="13"/>
    </row>
    <row r="477" spans="1:4" x14ac:dyDescent="0.25">
      <c r="A477" s="13"/>
      <c r="B477" s="13"/>
      <c r="C477" s="13"/>
      <c r="D477" s="13"/>
    </row>
    <row r="478" spans="1:4" x14ac:dyDescent="0.25">
      <c r="A478" s="13"/>
      <c r="B478" s="13"/>
      <c r="C478" s="13"/>
      <c r="D478" s="13"/>
    </row>
    <row r="479" spans="1:4" x14ac:dyDescent="0.25">
      <c r="A479" s="13"/>
      <c r="B479" s="13"/>
      <c r="C479" s="13"/>
      <c r="D479" s="13"/>
    </row>
    <row r="480" spans="1:4" x14ac:dyDescent="0.25">
      <c r="A480" s="13"/>
      <c r="B480" s="13"/>
      <c r="C480" s="13"/>
      <c r="D480" s="13"/>
    </row>
    <row r="481" spans="1:4" x14ac:dyDescent="0.25">
      <c r="A481" s="13"/>
      <c r="B481" s="13"/>
      <c r="C481" s="13"/>
      <c r="D481" s="13"/>
    </row>
    <row r="482" spans="1:4" x14ac:dyDescent="0.25">
      <c r="A482" s="13"/>
      <c r="B482" s="13"/>
      <c r="C482" s="13"/>
      <c r="D482" s="13"/>
    </row>
    <row r="483" spans="1:4" x14ac:dyDescent="0.25">
      <c r="A483" s="13"/>
      <c r="B483" s="13"/>
      <c r="C483" s="13"/>
      <c r="D483" s="13"/>
    </row>
    <row r="484" spans="1:4" x14ac:dyDescent="0.25">
      <c r="A484" s="13"/>
      <c r="B484" s="13"/>
      <c r="C484" s="13"/>
      <c r="D484" s="13"/>
    </row>
    <row r="485" spans="1:4" x14ac:dyDescent="0.25">
      <c r="A485" s="13"/>
      <c r="B485" s="13"/>
      <c r="C485" s="13"/>
      <c r="D485" s="13"/>
    </row>
    <row r="486" spans="1:4" x14ac:dyDescent="0.25">
      <c r="A486" s="13"/>
      <c r="B486" s="13"/>
      <c r="C486" s="13"/>
      <c r="D486" s="13"/>
    </row>
    <row r="487" spans="1:4" x14ac:dyDescent="0.25">
      <c r="A487" s="13"/>
      <c r="B487" s="13"/>
      <c r="C487" s="13"/>
      <c r="D487" s="13"/>
    </row>
    <row r="488" spans="1:4" x14ac:dyDescent="0.25">
      <c r="A488" s="13"/>
      <c r="B488" s="13"/>
      <c r="C488" s="13"/>
      <c r="D488" s="13"/>
    </row>
    <row r="489" spans="1:4" x14ac:dyDescent="0.25">
      <c r="A489" s="13"/>
      <c r="B489" s="13"/>
      <c r="C489" s="13"/>
      <c r="D489" s="13"/>
    </row>
    <row r="490" spans="1:4" x14ac:dyDescent="0.25">
      <c r="A490" s="13"/>
      <c r="B490" s="13"/>
      <c r="C490" s="13"/>
      <c r="D490" s="13"/>
    </row>
    <row r="491" spans="1:4" x14ac:dyDescent="0.25">
      <c r="A491" s="13"/>
      <c r="B491" s="13"/>
      <c r="C491" s="13"/>
      <c r="D491" s="13"/>
    </row>
    <row r="492" spans="1:4" x14ac:dyDescent="0.25">
      <c r="A492" s="13"/>
      <c r="B492" s="13"/>
      <c r="C492" s="13"/>
      <c r="D492" s="13"/>
    </row>
    <row r="493" spans="1:4" x14ac:dyDescent="0.25">
      <c r="A493" s="13"/>
      <c r="B493" s="13"/>
      <c r="C493" s="13"/>
      <c r="D493" s="13"/>
    </row>
    <row r="494" spans="1:4" x14ac:dyDescent="0.25">
      <c r="A494" s="13"/>
      <c r="B494" s="13"/>
      <c r="C494" s="13"/>
      <c r="D494" s="13"/>
    </row>
    <row r="495" spans="1:4" x14ac:dyDescent="0.25">
      <c r="A495" s="13"/>
      <c r="B495" s="13"/>
      <c r="C495" s="13"/>
      <c r="D495" s="13"/>
    </row>
    <row r="496" spans="1:4" x14ac:dyDescent="0.25">
      <c r="A496" s="13"/>
      <c r="B496" s="13"/>
      <c r="C496" s="13"/>
      <c r="D496" s="13"/>
    </row>
    <row r="497" spans="1:4" x14ac:dyDescent="0.25">
      <c r="A497" s="13"/>
      <c r="B497" s="13"/>
      <c r="C497" s="13"/>
      <c r="D497" s="13"/>
    </row>
    <row r="498" spans="1:4" x14ac:dyDescent="0.25">
      <c r="A498" s="13"/>
      <c r="B498" s="13"/>
      <c r="C498" s="13"/>
      <c r="D498" s="13"/>
    </row>
    <row r="499" spans="1:4" x14ac:dyDescent="0.25">
      <c r="A499" s="13"/>
      <c r="B499" s="13"/>
      <c r="C499" s="13"/>
      <c r="D499" s="13"/>
    </row>
    <row r="500" spans="1:4" x14ac:dyDescent="0.25">
      <c r="A500" s="13"/>
      <c r="B500" s="13"/>
      <c r="C500" s="13"/>
      <c r="D500" s="13"/>
    </row>
    <row r="501" spans="1:4" x14ac:dyDescent="0.25">
      <c r="A501" s="13"/>
      <c r="B501" s="13"/>
      <c r="C501" s="13"/>
      <c r="D501" s="13"/>
    </row>
    <row r="502" spans="1:4" x14ac:dyDescent="0.25">
      <c r="A502" s="13"/>
      <c r="B502" s="13"/>
      <c r="C502" s="13"/>
      <c r="D502" s="13"/>
    </row>
  </sheetData>
  <sheetProtection sheet="1" formatColumns="0" formatRows="0" sort="0" autoFilter="0"/>
  <autoFilter ref="A2:D502"/>
  <mergeCells count="1">
    <mergeCell ref="A1:D1"/>
  </mergeCells>
  <printOptions horizontalCentered="1"/>
  <pageMargins left="0.4" right="0.4" top="0.6" bottom="0.6" header="0.3" footer="0.3"/>
  <pageSetup paperSize="9" orientation="landscape" fitToWidth="1" fitToHeight="0"/>
  <headerFooter>
    <oddHeader>&amp;L&amp;8People&amp;R&amp;8Tool and equipment checkout</oddHeader>
    <oddFooter>&amp;L&amp;8Sample based on German practice. Not legal advice.&amp;R&amp;8Page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FormatPr defaultRowHeight="15" outlineLevelRow="0" outlineLevelCol="0" x14ac:dyDescent="55"/>
  <cols>
    <col min="1" max="1" width="44" customWidth="1"/>
    <col min="2" max="2" width="14" customWidth="1"/>
  </cols>
  <sheetData>
    <row r="1" spans="1:1" x14ac:dyDescent="0.25">
      <c r="A1" s="18" t="s">
        <v>87</v>
      </c>
    </row>
    <row r="3" ht="22" customHeight="1" spans="1:2" x14ac:dyDescent="0.25">
      <c r="A3" t="s">
        <v>88</v>
      </c>
      <c r="B3" s="19">
        <f>COUNTA('Inventory'!$A$3:$A$502)</f>
        <v>3</v>
      </c>
    </row>
    <row r="4" ht="22" customHeight="1" spans="1:2" x14ac:dyDescent="0.25">
      <c r="A4" t="s">
        <v>89</v>
      </c>
      <c r="B4" s="19">
        <f>COUNTIF('Inventory'!$M$3:$M$502,"issued")</f>
        <v>2</v>
      </c>
    </row>
    <row r="5" ht="22" customHeight="1" spans="1:2" x14ac:dyDescent="0.25">
      <c r="A5" t="s">
        <v>90</v>
      </c>
      <c r="B5" s="19">
        <f>COUNTIF('Checkouts'!$J$3:$J$502,"overdue")</f>
        <v>1</v>
      </c>
    </row>
    <row r="6" ht="22" customHeight="1" spans="1:2" x14ac:dyDescent="0.25">
      <c r="A6" t="s">
        <v>91</v>
      </c>
      <c r="B6" s="19">
        <f>COUNTIF('Inventory'!$L$3:$L$502,"due")</f>
        <v>1</v>
      </c>
    </row>
    <row r="7" ht="22" customHeight="1" spans="1:2" x14ac:dyDescent="0.25">
      <c r="A7" t="s">
        <v>92</v>
      </c>
      <c r="B7" s="19">
        <f>COUNTIF('Inventory'!$L$3:$L$502,"within 30 days")</f>
        <v>1</v>
      </c>
    </row>
    <row r="8" ht="22" customHeight="1" spans="1:2" x14ac:dyDescent="0.25">
      <c r="A8" t="s">
        <v>93</v>
      </c>
      <c r="B8" s="19">
        <f>COUNTIFS('Checkouts'!$H$3:$H$502,"&gt;="&amp;DATE(YEAR(TODAY()),MONTH(TODAY()),1),'Checkouts'!$H$3:$H$502,"&lt;"&amp;DATE(YEAR(TODAY()),MONTH(TODAY())+1,1),'Checkouts'!$I$3:$I$502,"damaged")+COUNTIFS('Checkouts'!$H$3:$H$502,"&gt;="&amp;DATE(YEAR(TODAY()),MONTH(TODAY()),1),'Checkouts'!$H$3:$H$502,"&lt;"&amp;DATE(YEAR(TODAY()),MONTH(TODAY())+1,1),'Checkouts'!$I$3:$I$502,"faulty")</f>
        <v>1</v>
      </c>
    </row>
    <row r="10" spans="1:2" x14ac:dyDescent="0.25">
      <c r="A10" s="20" t="s">
        <v>94</v>
      </c>
      <c r="B10" s="20"/>
    </row>
    <row r="11" spans="1:2" x14ac:dyDescent="0.25">
      <c r="A11" s="20"/>
      <c r="B11" s="20"/>
    </row>
    <row r="13" spans="1:1" x14ac:dyDescent="0.25">
      <c r="A13" s="21" t="s">
        <v>25</v>
      </c>
    </row>
  </sheetData>
  <sheetProtection sheet="1" formatColumns="0" formatRows="0" sort="0" autoFilter="0"/>
  <mergeCells count="1">
    <mergeCell ref="A10:B11"/>
  </mergeCells>
  <conditionalFormatting sqref="B5">
    <cfRule type="expression" dxfId="5" priority="1">
      <formula>$B$5&gt;0</formula>
    </cfRule>
  </conditionalFormatting>
  <conditionalFormatting sqref="B6">
    <cfRule type="expression" dxfId="6" priority="2">
      <formula>$B$6&gt;0</formula>
    </cfRule>
  </conditionalFormatting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Guide</vt:lpstr>
      <vt:lpstr>Inventory</vt:lpstr>
      <vt:lpstr>Checkouts</vt:lpstr>
      <vt:lpstr>People</vt:lpstr>
      <vt:lpstr>Overview</vt:lpstr>
    </vt:vector>
  </TitlesOfParts>
  <Company>Westrath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Log+Key</dc:creator>
  <dc:title>Tool and equipment checkout</dc:title>
  <dc:subject>Sample based on German practice. Not legal advice.</dc:subject>
  <dc:description>Sample based on German practice. Not legal advice.</dc:description>
  <dc:language>en-GB</dc:language>
  <cp:keywords>tool checkout, equipment, inventory, template</cp:keywords>
  <cp:category/>
  <cp:lastModifiedBy>Log+Key</cp:lastModifiedBy>
  <dcterms:created xsi:type="dcterms:W3CDTF">2026-10-29T11:02:40Z</dcterms:created>
  <dcterms:modified xsi:type="dcterms:W3CDTF">2026-10-29T11:02:40Z</dcterms:modified>
</cp:coreProperties>
</file>