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Anleitung" state="visible" r:id="rId4"/>
    <sheet sheetId="2" name="Anforderungen" state="visible" r:id="rId5"/>
    <sheet sheetId="3" name="Auswertung" state="visible" r:id="rId6"/>
    <sheet sheetId="4" name="Kosten (5 Jahre)" state="visible" r:id="rId7"/>
    <sheet sheetId="5" name="Fragen" state="visible" r:id="rId8"/>
  </sheets>
  <definedNames>
    <definedName name="_xlnm.Print_Titles" localSheetId="1">'Anforderungen'!$3:$3</definedName>
    <definedName name="_xlnm.Print_Titles" localSheetId="4">'Fragen'!$2:$2</definedName>
  </definedNames>
  <calcPr calcId="171027" fullCalcOnLoad="1"/>
</workbook>
</file>

<file path=xl/comments2.xml><?xml version="1.0" encoding="utf-8"?>
<comments xmlns="http://schemas.openxmlformats.org/spreadsheetml/2006/main">
  <authors>
    <author>Author</author>
  </authors>
  <commentList>
    <comment ref="C43" authorId="0">
      <text>
        <r>
          <t>Eigene Anforderung</t>
        </r>
      </text>
    </comment>
  </commentList>
</comments>
</file>

<file path=xl/sharedStrings.xml><?xml version="1.0" encoding="utf-8"?>
<sst xmlns="http://schemas.openxmlformats.org/spreadsheetml/2006/main" count="283" uniqueCount="197">
  <si>
    <t>Anforderungskatalog für ein Schlüsselverwaltungssystem</t>
  </si>
  <si>
    <t>Mit diesem Katalog legen Sie vor der Auswahl fest, was ein Schlüsselverwaltungssystem können muss, und vergleichen bis zu drei Anbieter nachvollziehbar.</t>
  </si>
  <si>
    <t/>
  </si>
  <si>
    <t>In vier Schritten</t>
  </si>
  <si>
    <t>1. Kriterien streichen oder ergänzen: Löschen Sie, was für Sie nicht zählt; unten ist Platz für eigene Anforderungen.</t>
  </si>
  <si>
    <t>2. Priorität (Muss / Soll / Kann) und Gewicht (1–3) festlegen – die Vorschläge sind ein Anfang, keine Vorgabe.</t>
  </si>
  <si>
    <t>3. Anbieter nach der Vorführung bewerten (0–3) und Notizen ergänzen.</t>
  </si>
  <si>
    <t>4. Auswertung und Fünf-Jahres-Kosten vergleichen.</t>
  </si>
  <si>
    <t>Bewertung</t>
  </si>
  <si>
    <t>• 0 = nicht erfüllt</t>
  </si>
  <si>
    <t>• 1 = teilweise erfüllt</t>
  </si>
  <si>
    <t>• 2 = weitgehend erfüllt</t>
  </si>
  <si>
    <t>• 3 = voll erfüllt</t>
  </si>
  <si>
    <t>Muss-Kriterien</t>
  </si>
  <si>
    <t>Erfüllt ein Anbieter ein Muss-Kriterium nicht (Bewertung 0), zeigt die Auswertung „Ausschluss“ – unabhängig von den Punkten.</t>
  </si>
  <si>
    <t>Neutral formuliert</t>
  </si>
  <si>
    <t>Der Katalog fragt auch nach Dingen, die nicht jedes System kann – etwa mechanische Sicherung oder einstellbare Löschfristen. Streichen Sie, was für Sie nicht zählt.</t>
  </si>
  <si>
    <t>Formelzellen sind gesperrt, damit sie nicht versehentlich überschrieben werden. Zum Anpassen: Überprüfen → Blattschutz aufheben (ohne Kennwort).</t>
  </si>
  <si>
    <t>Muster ohne Gewähr. Die Vorlage ersetzt keine Rechtsberatung.</t>
  </si>
  <si>
    <t>Weitere Vorlagen: log-key.de/vorlagen</t>
  </si>
  <si>
    <t>Eine Vorlage von Log+Key (Westrath GmbH, Aachen).</t>
  </si>
  <si>
    <t>Bewerten Sie jeden Anbieter von 0 (nicht erfüllt) bis 3 (voll erfüllt). Priorität und Gewicht passen Sie an; Zeilen dürfen Sie löschen oder ergänzen. Punkte und „Muss nicht erfüllt“ rechnen sich selbst aus.</t>
  </si>
  <si>
    <t>Anbieternamen hier eintragen – sie erscheinen in allen Blättern:</t>
  </si>
  <si>
    <t>Anbieter A</t>
  </si>
  <si>
    <t>Anbieter B</t>
  </si>
  <si>
    <t>Anbieter C</t>
  </si>
  <si>
    <t>Nr.</t>
  </si>
  <si>
    <t>Bereich</t>
  </si>
  <si>
    <t>Anforderung</t>
  </si>
  <si>
    <t>Prüffrage</t>
  </si>
  <si>
    <t>Priorität</t>
  </si>
  <si>
    <t>Gewicht</t>
  </si>
  <si>
    <t>1.1</t>
  </si>
  <si>
    <t>Dokumentation und Nachweis</t>
  </si>
  <si>
    <t>Jede Entnahme und Rückgabe wird mit Person, Zeitpunkt und Objekt erfasst.</t>
  </si>
  <si>
    <t>Wird jeder Vorgang automatisch erfasst, ohne dass jemand nachtragen muss?</t>
  </si>
  <si>
    <t>Muss</t>
  </si>
  <si>
    <t>1.2</t>
  </si>
  <si>
    <t>Die Historie lässt sich nachträglich weder ändern noch löschen.</t>
  </si>
  <si>
    <t>Wer kann Einträge ändern? Bleibt die Historie erhalten, wenn ein Benutzerkonto gelöscht wird?</t>
  </si>
  <si>
    <t>1.3</t>
  </si>
  <si>
    <t>Übergaben werden quittiert (Unterschrift, Quittung für beide Seiten).</t>
  </si>
  <si>
    <t>Erhält die empfangende Person eine Quittung, z. B. als PDF?</t>
  </si>
  <si>
    <t>Soll</t>
  </si>
  <si>
    <t>1.4</t>
  </si>
  <si>
    <t>Nachweise lassen sich auswerten und exportieren.</t>
  </si>
  <si>
    <t>Gibt es für einen Zeitraum, ein Objekt oder eine Person einen Nachweis für Prüfungen?</t>
  </si>
  <si>
    <t>1.5</t>
  </si>
  <si>
    <t>Inventur des Bestands mit Liste der Abweichungen.</t>
  </si>
  <si>
    <t>Wie läuft eine Inventur ab, und was geschieht mit fehlenden Schlüsseln?</t>
  </si>
  <si>
    <t>2.1</t>
  </si>
  <si>
    <t>Ausgabe und Rückgabe im Alltag</t>
  </si>
  <si>
    <t>Eine Entnahme dauert nur wenige Sekunden.</t>
  </si>
  <si>
    <t>In der Vorführung messen: vom Griff zum Schlüssel bis zur Bestätigung.</t>
  </si>
  <si>
    <t>2.2</t>
  </si>
  <si>
    <t>Mehrere Schlüssel auf einmal ausgeben und zurücknehmen.</t>
  </si>
  <si>
    <t>Wie viele Schritte braucht eine Tour mit zehn Schlüsseln?</t>
  </si>
  <si>
    <t>2.3</t>
  </si>
  <si>
    <t>Rückgabefristen mit Benachrichtigung bei Überfälligkeit.</t>
  </si>
  <si>
    <t>Wer wird wann benachrichtigt?</t>
  </si>
  <si>
    <t>2.4</t>
  </si>
  <si>
    <t>Übergabe an Externe ohne eigenes Benutzerkonto.</t>
  </si>
  <si>
    <t>Wie werden Handwerker oder Dienstleister erfasst?</t>
  </si>
  <si>
    <t>2.5</t>
  </si>
  <si>
    <t>Bedienung dort, wo übergeben wird (Smartphone, Tablet am Ausgabeort, Computer).</t>
  </si>
  <si>
    <t>Brauchen Mitarbeitende einen festen Arbeitsplatz?</t>
  </si>
  <si>
    <t>3.1</t>
  </si>
  <si>
    <t>Kennzeichnung und Hardware</t>
  </si>
  <si>
    <t>Die Kennzeichnung lässt keinen Rückschluss auf Adresse oder Person zu.</t>
  </si>
  <si>
    <t>Was steht am Schlüssel?</t>
  </si>
  <si>
    <t>3.2</t>
  </si>
  <si>
    <t>Robuste Kennzeichnung (z. B. NFC, RFID, Barcode) mit geregeltem Ersatz.</t>
  </si>
  <si>
    <t>Was kostet ein Ersatz, und wie schnell kommt er?</t>
  </si>
  <si>
    <t>3.3</t>
  </si>
  <si>
    <t>Mechanische Sicherung gegen unberechtigte Entnahme (Schrank, Tresor), falls Ihr Risiko das verlangt.</t>
  </si>
  <si>
    <t>Brauchen Sie vor allem Schutz vor Entnahme oder vor allem Nachvollziehbarkeit?</t>
  </si>
  <si>
    <t>Kann</t>
  </si>
  <si>
    <t>3.4</t>
  </si>
  <si>
    <t>Bauliche Voraussetzungen und Platzbedarf.</t>
  </si>
  <si>
    <t>Braucht das System Strom, Netzwerk, Montage oder einen eigenen Raum?</t>
  </si>
  <si>
    <t>3.5</t>
  </si>
  <si>
    <t>Erweiterung bei wachsendem Bestand.</t>
  </si>
  <si>
    <t>Was kostet es, 500 Schlüssel mehr zu verwalten?</t>
  </si>
  <si>
    <t>4.1</t>
  </si>
  <si>
    <t>Benutzer, Rollen und Standorte</t>
  </si>
  <si>
    <t>Rollen und Rechte legt Ihre Organisation selbst fest.</t>
  </si>
  <si>
    <t>Können Sie Rollen ohne den Anbieter anlegen und ändern?</t>
  </si>
  <si>
    <t>4.2</t>
  </si>
  <si>
    <t>Mehrere Standorte oder Bereiche getrennt verwalten.</t>
  </si>
  <si>
    <t>Sehen Mitarbeitende nur ihren Standort?</t>
  </si>
  <si>
    <t>4.3</t>
  </si>
  <si>
    <t>Einfache Anmeldung am Ausgabeort (PIN, Ausweis, Tag).</t>
  </si>
  <si>
    <t>Wie meldet sich jemand an, der kein eigenes Gerät hat?</t>
  </si>
  <si>
    <t>4.4</t>
  </si>
  <si>
    <t>Personalwechsel: Konten schnell anlegen und entziehen, offene Ausgaben sichtbar.</t>
  </si>
  <si>
    <t>Zeigt das System, welche Schlüssel eine ausscheidende Person noch hat?</t>
  </si>
  <si>
    <t>5.1</t>
  </si>
  <si>
    <t>Schnittstellen und Daten</t>
  </si>
  <si>
    <t>Anbindung an Ihre Fachsoftware (z. B. Leitstelle, Personal-, Dealer-Management- oder Hausverwaltungssoftware).</t>
  </si>
  <si>
    <t>Welche Schnittstellen gibt es heute, welche auf Anfrage?</t>
  </si>
  <si>
    <t>5.2</t>
  </si>
  <si>
    <t>Anbindung an elektronische Schließsysteme oder Schlüsselschränke.</t>
  </si>
  <si>
    <t>Welche Systeme sind schon angebunden?</t>
  </si>
  <si>
    <t>5.3</t>
  </si>
  <si>
    <t>Import bestehender Listen und Export Ihrer Daten.</t>
  </si>
  <si>
    <t>Übernimmt der Anbieter den Erst-Import? In welchem Format erhalten Sie Ihre Daten bei Vertragsende?</t>
  </si>
  <si>
    <t>5.4</t>
  </si>
  <si>
    <t>Programmierschnittstelle (API) für eigene Abläufe.</t>
  </si>
  <si>
    <t>Gibt es eine dokumentierte API?</t>
  </si>
  <si>
    <t>6.1</t>
  </si>
  <si>
    <t>Datenschutz und Informationssicherheit</t>
  </si>
  <si>
    <t>Hosting in der EU, Standort benannt.</t>
  </si>
  <si>
    <t>Wo stehen die Server, und welche Unterauftragsverarbeiter gibt es?</t>
  </si>
  <si>
    <t>6.2</t>
  </si>
  <si>
    <t>Auftragsverarbeitungsvertrag nach Art. 28 DSGVO und dokumentierte technische und organisatorische Maßnahmen.</t>
  </si>
  <si>
    <t>Liegen AVV und TOM vor der Entscheidung vor?</t>
  </si>
  <si>
    <t>6.3</t>
  </si>
  <si>
    <t>Aufbewahrungs- und Löschfristen lassen sich festlegen.</t>
  </si>
  <si>
    <t>Wie lange werden personenbezogene Daten gespeichert, und wer legt das fest?</t>
  </si>
  <si>
    <t>6.4</t>
  </si>
  <si>
    <t>Unterlagen für Datenschutzbeauftragte und Mitbestimmung.</t>
  </si>
  <si>
    <t>Stellt der Anbieter eine Verfahrensbeschreibung und Informationen für Betriebs- oder Personalrat bereit?</t>
  </si>
  <si>
    <t>6.5</t>
  </si>
  <si>
    <t>Nur die Daten, die für den Nachweis nötig sind.</t>
  </si>
  <si>
    <t>Welche Angaben sind Pflicht?</t>
  </si>
  <si>
    <t>7.1</t>
  </si>
  <si>
    <t>Einführung und Betrieb</t>
  </si>
  <si>
    <t>Realistischer Zeitplan für die Einführung.</t>
  </si>
  <si>
    <t>Wie lange dauert die Einführung bei Ihrem Bestand, und was müssen Sie selbst tun?</t>
  </si>
  <si>
    <t>7.2</t>
  </si>
  <si>
    <t>Geringer Schulungsaufwand.</t>
  </si>
  <si>
    <t>Können neue Mitarbeitende nach einer kurzen Einweisung Schlüssel ausgeben?</t>
  </si>
  <si>
    <t>7.3</t>
  </si>
  <si>
    <t>Support auf Deutsch mit festgelegter Erreichbarkeit.</t>
  </si>
  <si>
    <t>Wie erreichen Sie den Support, und wie schnell antwortet er?</t>
  </si>
  <si>
    <t>7.4</t>
  </si>
  <si>
    <t>Test vor dem Kauf.</t>
  </si>
  <si>
    <t>Können Sie das System mit echten Schlüsseln ausprobieren?</t>
  </si>
  <si>
    <t>7.5</t>
  </si>
  <si>
    <t>Updates und Weiterentwicklung im Preis enthalten.</t>
  </si>
  <si>
    <t>Was kostet ein Update?</t>
  </si>
  <si>
    <t>8.1</t>
  </si>
  <si>
    <t>Kosten und Vertrag</t>
  </si>
  <si>
    <t>Gesamtkosten über fünf Jahre (Hardware, Lizenz, Wartung, Einführung).</t>
  </si>
  <si>
    <t>Siehe Blatt „Kosten“.</t>
  </si>
  <si>
    <t>8.2</t>
  </si>
  <si>
    <t>Nachvollziehbares Preismodell, das mit dem Bestand wächst.</t>
  </si>
  <si>
    <t>Gibt es eine veröffentlichte Preisliste?</t>
  </si>
  <si>
    <t>8.3</t>
  </si>
  <si>
    <t>Laufzeit und Kündigungsfrist.</t>
  </si>
  <si>
    <t>Wie lange sind Sie gebunden?</t>
  </si>
  <si>
    <t>9.1</t>
  </si>
  <si>
    <t>Anbieter</t>
  </si>
  <si>
    <t>Referenzen in Ihrer Branche.</t>
  </si>
  <si>
    <t>Können Sie mit einer Referenz sprechen?</t>
  </si>
  <si>
    <t>9.2</t>
  </si>
  <si>
    <t>Anpassungen an Ihre Abläufe (Felder, Rollen, Schnittstellen).</t>
  </si>
  <si>
    <t>Wer entwickelt Anpassungen, und was kosten sie?</t>
  </si>
  <si>
    <t>9.3</t>
  </si>
  <si>
    <t>Ansprechpartner*innen und Vertrag in der EU.</t>
  </si>
  <si>
    <t>Wo sitzt der Anbieter, und welches Recht gilt?</t>
  </si>
  <si>
    <t>Auswertung je Anbieter</t>
  </si>
  <si>
    <t>Rechnet aus dem Blatt „Anforderungen“. Gewertet werden nur bewertete Kriterien.</t>
  </si>
  <si>
    <t>Gewichtete Punkte</t>
  </si>
  <si>
    <t>Maximal mögliche Punkte (bewertete Kriterien)</t>
  </si>
  <si>
    <t>Erfüllungsgrad</t>
  </si>
  <si>
    <t>Muss-Kriterien erfüllt</t>
  </si>
  <si>
    <t>Noch nicht bewertete Kriterien</t>
  </si>
  <si>
    <t>Status</t>
  </si>
  <si>
    <t>Punkte je Bereich</t>
  </si>
  <si>
    <t>Kosten über fünf Jahre</t>
  </si>
  <si>
    <t>Tragen Sie die Angebote der Anbieter ein (netto). Es sind bewusst keine Werte vorbelegt.</t>
  </si>
  <si>
    <t>Einmalig</t>
  </si>
  <si>
    <t>Hardware</t>
  </si>
  <si>
    <t>Kennzeichnung (Tags, Anhänger)</t>
  </si>
  <si>
    <t>Einführung und Schulung</t>
  </si>
  <si>
    <t>Sonstiges (einmalig)</t>
  </si>
  <si>
    <t>Summe einmalig</t>
  </si>
  <si>
    <t>Jährlich</t>
  </si>
  <si>
    <t>Lizenz / Software</t>
  </si>
  <si>
    <t>Hardware-Miete</t>
  </si>
  <si>
    <t>Wartung / Service</t>
  </si>
  <si>
    <t>Sonstiges (jährlich)</t>
  </si>
  <si>
    <t>Summe jährlich</t>
  </si>
  <si>
    <t>Summe über fünf Jahre</t>
  </si>
  <si>
    <t>Anzahl Schlüssel</t>
  </si>
  <si>
    <t>Kosten je Schlüssel und Jahr</t>
  </si>
  <si>
    <t>Notieren Sie die Antworten je Anbieter direkt nach der Vorführung.</t>
  </si>
  <si>
    <t>Frage</t>
  </si>
  <si>
    <t>Zeigen Sie eine Entnahme und eine Rückgabe am Smartphone und am Ausgabeort – wie lange dauert das?</t>
  </si>
  <si>
    <t>Wie sieht die Historie eines Schlüssels über ein Jahr aus?</t>
  </si>
  <si>
    <t>Was passiert, wenn ein Schlüssel nicht rechtzeitig zurückkommt?</t>
  </si>
  <si>
    <t>Wie gibt jemand einen Schlüssel an eine externe Person weiter?</t>
  </si>
  <si>
    <t>Wie läuft eine Inventur, und wie finden Sie fehlende Schlüssel?</t>
  </si>
  <si>
    <t>Was sieht eine Mitarbeiterin mit eingeschränkten Rechten?</t>
  </si>
  <si>
    <t>Wie kommen unsere bestehenden Listen ins System – und wie kommen unsere Daten wieder heraus?</t>
  </si>
  <si>
    <t>Welche Unterlagen bekommt unsere Datenschutzbeauftragte?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</si>
</sst>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€&quot;"/>
    <numFmt numFmtId="165" formatCode="#,##0.00 &quot;€&quot;"/>
  </numFmts>
  <fonts count="13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b/>
    </font>
    <font>
      <u/>
      <color rgb="FF5746AD"/>
    </font>
    <font>
      <color rgb="FF6B6B6B"/>
      <sz val="10"/>
    </font>
    <font>
      <i/>
      <color rgb="FF6B6B6B"/>
      <sz val="10"/>
    </font>
    <font>
      <b/>
      <color rgb="FF6B6B6B"/>
      <sz val="10"/>
    </font>
    <font>
      <b/>
      <sz val="11"/>
    </font>
    <font>
      <b/>
      <sz val="10"/>
    </font>
    <font>
      <color rgb="FF6B6B6B"/>
      <sz val="9"/>
    </font>
    <font>
      <b/>
      <sz val="14"/>
    </font>
    <font/>
  </fonts>
  <fills count="4">
    <fill>
      <patternFill patternType="none"/>
    </fill>
    <fill>
      <patternFill patternType="gray125"/>
    </fill>
    <fill>
      <patternFill patternType="solid">
        <fgColor rgb="FFEDEDED"/>
      </patternFill>
    </fill>
    <fill>
      <patternFill patternType="solid">
        <fgColor rgb="FFF6F6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8B7AF4"/>
      </bottom>
      <diagonal/>
    </border>
    <border>
      <left/>
      <right/>
      <top/>
      <bottom style="thin">
        <color rgb="FFBDBDBD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8" fillId="0" borderId="1" xfId="0" applyFont="1" applyBorder="1" applyAlignment="1" applyProtection="1">
      <alignment vertical="center"/>
      <protection locked="0"/>
    </xf>
    <xf numFmtId="0" fontId="9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0" fillId="0" borderId="0" xfId="0" applyAlignment="1" applyProtection="1">
      <alignment vertical="top" wrapText="1"/>
      <protection locked="0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 wrapText="1"/>
    </xf>
    <xf numFmtId="0" fontId="11" fillId="0" borderId="0" xfId="0" applyFont="1"/>
    <xf numFmtId="0" fontId="6" fillId="0" borderId="0" xfId="0" applyFont="1" applyAlignment="1">
      <alignment wrapText="1"/>
    </xf>
    <xf numFmtId="0" fontId="0" fillId="0" borderId="0" xfId="0" applyAlignment="1">
      <alignment vertical="center" wrapText="1"/>
    </xf>
    <xf numFmtId="1" fontId="0" fillId="3" borderId="0" xfId="0" applyNumberFormat="1" applyFill="1" applyAlignment="1">
      <alignment horizontal="center" vertical="center" wrapText="1"/>
    </xf>
    <xf numFmtId="9" fontId="0" fillId="3" borderId="0" xfId="0" applyNumberForma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2" fillId="0" borderId="0" xfId="0" applyFont="1"/>
    <xf numFmtId="0" fontId="0" fillId="3" borderId="0" xfId="0" applyFill="1" applyAlignment="1">
      <alignment horizontal="center"/>
    </xf>
    <xf numFmtId="0" fontId="5" fillId="0" borderId="0" xfId="0" applyFont="1"/>
    <xf numFmtId="0" fontId="3" fillId="0" borderId="0" xfId="0" applyFont="1"/>
    <xf numFmtId="164" fontId="0" fillId="0" borderId="2" xfId="0" applyNumberFormat="1" applyBorder="1" applyProtection="1">
      <protection locked="0"/>
    </xf>
    <xf numFmtId="0" fontId="12" fillId="0" borderId="0" xfId="0" applyFont="1"/>
    <xf numFmtId="164" fontId="12" fillId="3" borderId="0" xfId="0" applyNumberFormat="1" applyFont="1" applyFill="1"/>
    <xf numFmtId="164" fontId="3" fillId="3" borderId="0" xfId="0" applyNumberFormat="1" applyFont="1" applyFill="1"/>
    <xf numFmtId="3" fontId="0" fillId="0" borderId="2" xfId="0" applyNumberFormat="1" applyBorder="1" applyProtection="1">
      <protection locked="0"/>
    </xf>
    <xf numFmtId="165" fontId="0" fillId="3" borderId="0" xfId="0" applyNumberFormat="1" applyFill="1"/>
    <xf numFmtId="0" fontId="0" fillId="0" borderId="0" xfId="0" applyAlignment="1">
      <alignment horizontal="center" vertical="top"/>
    </xf>
    <xf numFmtId="0" fontId="0" fillId="0" borderId="2" xfId="0" applyBorder="1" applyAlignment="1" applyProtection="1">
      <alignment vertical="top" wrapText="1"/>
      <protection locked="0"/>
    </xf>
  </cellXfs>
  <cellStyles count="1">
    <cellStyle name="Normal" xfId="0" builtinId="0"/>
  </cellStyles>
  <dxfs count="4">
    <dxf>
      <font>
        <b/>
        <color rgb="FF8A1C1C"/>
      </font>
      <fill>
        <patternFill patternType="solid">
          <bgColor rgb="FFF8D7DA"/>
        </patternFill>
      </fill>
    </dxf>
    <dxf>
      <font>
        <b/>
        <color rgb="FF8A1C1C"/>
      </font>
      <fill>
        <patternFill patternType="solid">
          <bgColor rgb="FFF8D7DA"/>
        </patternFill>
      </fill>
    </dxf>
    <dxf>
      <font>
        <b/>
        <color rgb="FF8A1C1C"/>
      </font>
      <fill>
        <patternFill patternType="solid">
          <bgColor rgb="FFF8D7DA"/>
        </patternFill>
      </fill>
    </dxf>
    <dxf>
      <font>
        <b/>
        <color rgb="FF8A1C1C"/>
      </font>
      <fill>
        <patternFill patternType="solid">
          <bgColor rgb="FFF8D7D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log-key.de/vorlagen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B7AF4"/>
    <pageSetUpPr fitToPage="1"/>
  </sheetPr>
  <dimension ref="A1:A2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3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2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12</v>
      </c>
    </row>
    <row r="15" spans="1:1" x14ac:dyDescent="0.25">
      <c r="A15" s="2" t="s">
        <v>2</v>
      </c>
    </row>
    <row r="16" spans="1:1" x14ac:dyDescent="0.25">
      <c r="A16" s="3" t="s">
        <v>13</v>
      </c>
    </row>
    <row r="17" spans="1:1" x14ac:dyDescent="0.25">
      <c r="A17" s="2" t="s">
        <v>14</v>
      </c>
    </row>
    <row r="18" spans="1:1" x14ac:dyDescent="0.25">
      <c r="A18" s="2" t="s">
        <v>2</v>
      </c>
    </row>
    <row r="19" spans="1:1" x14ac:dyDescent="0.25">
      <c r="A19" s="3" t="s">
        <v>15</v>
      </c>
    </row>
    <row r="20" spans="1:1" x14ac:dyDescent="0.25">
      <c r="A20" s="2" t="s">
        <v>16</v>
      </c>
    </row>
    <row r="21" spans="1:1" x14ac:dyDescent="0.25">
      <c r="A21" s="2" t="s">
        <v>2</v>
      </c>
    </row>
    <row r="22" spans="1:1" x14ac:dyDescent="0.25">
      <c r="A22" s="2" t="s">
        <v>17</v>
      </c>
    </row>
    <row r="23" spans="1:1" x14ac:dyDescent="0.25">
      <c r="A23" s="2" t="s">
        <v>2</v>
      </c>
    </row>
    <row r="24" spans="1:1" x14ac:dyDescent="0.25">
      <c r="A24" s="4" t="s">
        <v>18</v>
      </c>
    </row>
    <row r="25" spans="1:1" x14ac:dyDescent="0.25">
      <c r="A25" s="5" t="s">
        <v>19</v>
      </c>
    </row>
    <row r="26" spans="1:1" x14ac:dyDescent="0.25">
      <c r="A26" s="6" t="s">
        <v>20</v>
      </c>
    </row>
  </sheetData>
  <sheetProtection sheet="1" formatColumns="0" formatRows="0" sort="0" autoFilter="0"/>
  <hyperlinks>
    <hyperlink ref="A25" r:id="rId1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2"/>
  <sheetViews>
    <sheetView workbookViewId="0">
      <pane xSplit="3" ySplit="3" topLeftCell="D4" activePane="bottomRight" state="frozen"/>
      <selection pane="bottomRight" activeCell="G4" sqref="G4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42" customWidth="1"/>
    <col min="4" max="4" width="40" customWidth="1"/>
    <col min="5" max="5" width="10" customWidth="1"/>
    <col min="7" max="7" width="11" customWidth="1"/>
    <col min="8" max="8" width="22" customWidth="1"/>
    <col min="9" max="9" width="11" customWidth="1"/>
    <col min="10" max="10" width="22" customWidth="1"/>
    <col min="11" max="11" width="11" customWidth="1"/>
    <col min="12" max="12" width="22" customWidth="1"/>
    <col min="13" max="15" width="11" customWidth="1"/>
    <col min="16" max="18" width="15" customWidth="1"/>
  </cols>
  <sheetData>
    <row r="1" ht="32" customHeight="1" spans="1:18" x14ac:dyDescent="0.25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24" customHeight="1" spans="1:12" x14ac:dyDescent="0.25">
      <c r="A2" s="8" t="s">
        <v>22</v>
      </c>
      <c r="B2" s="8"/>
      <c r="C2" s="8"/>
      <c r="D2" s="8"/>
      <c r="E2" s="8"/>
      <c r="F2" s="8"/>
      <c r="G2" s="9" t="s">
        <v>23</v>
      </c>
      <c r="H2" s="9"/>
      <c r="I2" s="9" t="s">
        <v>24</v>
      </c>
      <c r="J2" s="9"/>
      <c r="K2" s="9" t="s">
        <v>25</v>
      </c>
      <c r="L2" s="9"/>
    </row>
    <row r="3" ht="34" customHeight="1" spans="1:18" x14ac:dyDescent="0.25">
      <c r="A3" s="10" t="s">
        <v>26</v>
      </c>
      <c r="B3" s="10" t="s">
        <v>27</v>
      </c>
      <c r="C3" s="10" t="s">
        <v>28</v>
      </c>
      <c r="D3" s="10" t="s">
        <v>29</v>
      </c>
      <c r="E3" s="10" t="s">
        <v>30</v>
      </c>
      <c r="F3" s="10" t="s">
        <v>31</v>
      </c>
      <c r="G3" s="11" t="str">
        <f>"Bewertung "&amp;'Anforderungen'!$G$2</f>
        <v>Bewertung Anbieter A</v>
      </c>
      <c r="H3" s="11" t="str">
        <f>"Notiz "&amp;'Anforderungen'!$G$2</f>
        <v>Notiz Anbieter A</v>
      </c>
      <c r="I3" s="11" t="str">
        <f>"Bewertung "&amp;'Anforderungen'!$I$2</f>
        <v>Bewertung Anbieter B</v>
      </c>
      <c r="J3" s="11" t="str">
        <f>"Notiz "&amp;'Anforderungen'!$I$2</f>
        <v>Notiz Anbieter B</v>
      </c>
      <c r="K3" s="11" t="str">
        <f>"Bewertung "&amp;'Anforderungen'!$K$2</f>
        <v>Bewertung Anbieter C</v>
      </c>
      <c r="L3" s="11" t="str">
        <f>"Notiz "&amp;'Anforderungen'!$K$2</f>
        <v>Notiz Anbieter C</v>
      </c>
      <c r="M3" s="11" t="str">
        <f>"Punkte "&amp;'Anforderungen'!$G$2</f>
        <v>Punkte Anbieter A</v>
      </c>
      <c r="N3" s="11" t="str">
        <f>"Punkte "&amp;'Anforderungen'!$I$2</f>
        <v>Punkte Anbieter B</v>
      </c>
      <c r="O3" s="11" t="str">
        <f>"Punkte "&amp;'Anforderungen'!$K$2</f>
        <v>Punkte Anbieter C</v>
      </c>
      <c r="P3" s="11" t="str">
        <f>"Muss nicht erfüllt "&amp;'Anforderungen'!$G$2</f>
        <v>Muss nicht erfüllt Anbieter A</v>
      </c>
      <c r="Q3" s="11" t="str">
        <f>"Muss nicht erfüllt "&amp;'Anforderungen'!$I$2</f>
        <v>Muss nicht erfüllt Anbieter B</v>
      </c>
      <c r="R3" s="11" t="str">
        <f>"Muss nicht erfüllt "&amp;'Anforderungen'!$K$2</f>
        <v>Muss nicht erfüllt Anbieter C</v>
      </c>
    </row>
    <row r="4" ht="44" customHeight="1" spans="1:18" x14ac:dyDescent="0.25">
      <c r="A4" s="12" t="s">
        <v>32</v>
      </c>
      <c r="B4" s="13" t="s">
        <v>33</v>
      </c>
      <c r="C4" s="13" t="s">
        <v>34</v>
      </c>
      <c r="D4" s="14" t="s">
        <v>35</v>
      </c>
      <c r="E4" s="12" t="s">
        <v>36</v>
      </c>
      <c r="F4" s="12">
        <v>3</v>
      </c>
      <c r="G4" s="15"/>
      <c r="H4" s="16"/>
      <c r="I4" s="15"/>
      <c r="J4" s="16"/>
      <c r="K4" s="15"/>
      <c r="L4" s="16"/>
      <c r="M4" s="17" t="str">
        <f>IF(OR($F4="",G4=""),"",$F4*G4)</f>
        <v/>
      </c>
      <c r="N4" s="17" t="str">
        <f>IF(OR($F4="",I4=""),"",$F4*I4)</f>
        <v/>
      </c>
      <c r="O4" s="17" t="str">
        <f>IF(OR($F4="",K4=""),"",$F4*K4)</f>
        <v/>
      </c>
      <c r="P4" s="18" t="str">
        <f>IF(AND($E4="Muss",G4&lt;&gt;"",G4=0),"Muss nicht erfüllt","")</f>
        <v/>
      </c>
      <c r="Q4" s="18" t="str">
        <f>IF(AND($E4="Muss",I4&lt;&gt;"",I4=0),"Muss nicht erfüllt","")</f>
        <v/>
      </c>
      <c r="R4" s="18" t="str">
        <f>IF(AND($E4="Muss",K4&lt;&gt;"",K4=0),"Muss nicht erfüllt","")</f>
        <v/>
      </c>
    </row>
    <row r="5" ht="44" customHeight="1" spans="1:18" x14ac:dyDescent="0.25">
      <c r="A5" s="12" t="s">
        <v>37</v>
      </c>
      <c r="B5" s="13" t="s">
        <v>33</v>
      </c>
      <c r="C5" s="13" t="s">
        <v>38</v>
      </c>
      <c r="D5" s="14" t="s">
        <v>39</v>
      </c>
      <c r="E5" s="12" t="s">
        <v>36</v>
      </c>
      <c r="F5" s="12">
        <v>3</v>
      </c>
      <c r="G5" s="15"/>
      <c r="H5" s="16"/>
      <c r="I5" s="15"/>
      <c r="J5" s="16"/>
      <c r="K5" s="15"/>
      <c r="L5" s="16"/>
      <c r="M5" s="17" t="str">
        <f>IF(OR($F5="",G5=""),"",$F5*G5)</f>
        <v/>
      </c>
      <c r="N5" s="17" t="str">
        <f>IF(OR($F5="",I5=""),"",$F5*I5)</f>
        <v/>
      </c>
      <c r="O5" s="17" t="str">
        <f>IF(OR($F5="",K5=""),"",$F5*K5)</f>
        <v/>
      </c>
      <c r="P5" s="18" t="str">
        <f>IF(AND($E5="Muss",G5&lt;&gt;"",G5=0),"Muss nicht erfüllt","")</f>
        <v/>
      </c>
      <c r="Q5" s="18" t="str">
        <f>IF(AND($E5="Muss",I5&lt;&gt;"",I5=0),"Muss nicht erfüllt","")</f>
        <v/>
      </c>
      <c r="R5" s="18" t="str">
        <f>IF(AND($E5="Muss",K5&lt;&gt;"",K5=0),"Muss nicht erfüllt","")</f>
        <v/>
      </c>
    </row>
    <row r="6" ht="44" customHeight="1" spans="1:18" x14ac:dyDescent="0.25">
      <c r="A6" s="12" t="s">
        <v>40</v>
      </c>
      <c r="B6" s="13" t="s">
        <v>33</v>
      </c>
      <c r="C6" s="13" t="s">
        <v>41</v>
      </c>
      <c r="D6" s="14" t="s">
        <v>42</v>
      </c>
      <c r="E6" s="12" t="s">
        <v>43</v>
      </c>
      <c r="F6" s="12">
        <v>2</v>
      </c>
      <c r="G6" s="15"/>
      <c r="H6" s="16"/>
      <c r="I6" s="15"/>
      <c r="J6" s="16"/>
      <c r="K6" s="15"/>
      <c r="L6" s="16"/>
      <c r="M6" s="17" t="str">
        <f>IF(OR($F6="",G6=""),"",$F6*G6)</f>
        <v/>
      </c>
      <c r="N6" s="17" t="str">
        <f>IF(OR($F6="",I6=""),"",$F6*I6)</f>
        <v/>
      </c>
      <c r="O6" s="17" t="str">
        <f>IF(OR($F6="",K6=""),"",$F6*K6)</f>
        <v/>
      </c>
      <c r="P6" s="18" t="str">
        <f>IF(AND($E6="Muss",G6&lt;&gt;"",G6=0),"Muss nicht erfüllt","")</f>
        <v/>
      </c>
      <c r="Q6" s="18" t="str">
        <f>IF(AND($E6="Muss",I6&lt;&gt;"",I6=0),"Muss nicht erfüllt","")</f>
        <v/>
      </c>
      <c r="R6" s="18" t="str">
        <f>IF(AND($E6="Muss",K6&lt;&gt;"",K6=0),"Muss nicht erfüllt","")</f>
        <v/>
      </c>
    </row>
    <row r="7" ht="44" customHeight="1" spans="1:18" x14ac:dyDescent="0.25">
      <c r="A7" s="12" t="s">
        <v>44</v>
      </c>
      <c r="B7" s="13" t="s">
        <v>33</v>
      </c>
      <c r="C7" s="13" t="s">
        <v>45</v>
      </c>
      <c r="D7" s="14" t="s">
        <v>46</v>
      </c>
      <c r="E7" s="12" t="s">
        <v>43</v>
      </c>
      <c r="F7" s="12">
        <v>2</v>
      </c>
      <c r="G7" s="15"/>
      <c r="H7" s="16"/>
      <c r="I7" s="15"/>
      <c r="J7" s="16"/>
      <c r="K7" s="15"/>
      <c r="L7" s="16"/>
      <c r="M7" s="17" t="str">
        <f>IF(OR($F7="",G7=""),"",$F7*G7)</f>
        <v/>
      </c>
      <c r="N7" s="17" t="str">
        <f>IF(OR($F7="",I7=""),"",$F7*I7)</f>
        <v/>
      </c>
      <c r="O7" s="17" t="str">
        <f>IF(OR($F7="",K7=""),"",$F7*K7)</f>
        <v/>
      </c>
      <c r="P7" s="18" t="str">
        <f>IF(AND($E7="Muss",G7&lt;&gt;"",G7=0),"Muss nicht erfüllt","")</f>
        <v/>
      </c>
      <c r="Q7" s="18" t="str">
        <f>IF(AND($E7="Muss",I7&lt;&gt;"",I7=0),"Muss nicht erfüllt","")</f>
        <v/>
      </c>
      <c r="R7" s="18" t="str">
        <f>IF(AND($E7="Muss",K7&lt;&gt;"",K7=0),"Muss nicht erfüllt","")</f>
        <v/>
      </c>
    </row>
    <row r="8" ht="44" customHeight="1" spans="1:18" x14ac:dyDescent="0.25">
      <c r="A8" s="12" t="s">
        <v>47</v>
      </c>
      <c r="B8" s="13" t="s">
        <v>33</v>
      </c>
      <c r="C8" s="13" t="s">
        <v>48</v>
      </c>
      <c r="D8" s="14" t="s">
        <v>49</v>
      </c>
      <c r="E8" s="12" t="s">
        <v>43</v>
      </c>
      <c r="F8" s="12">
        <v>2</v>
      </c>
      <c r="G8" s="15"/>
      <c r="H8" s="16"/>
      <c r="I8" s="15"/>
      <c r="J8" s="16"/>
      <c r="K8" s="15"/>
      <c r="L8" s="16"/>
      <c r="M8" s="17" t="str">
        <f>IF(OR($F8="",G8=""),"",$F8*G8)</f>
        <v/>
      </c>
      <c r="N8" s="17" t="str">
        <f>IF(OR($F8="",I8=""),"",$F8*I8)</f>
        <v/>
      </c>
      <c r="O8" s="17" t="str">
        <f>IF(OR($F8="",K8=""),"",$F8*K8)</f>
        <v/>
      </c>
      <c r="P8" s="18" t="str">
        <f>IF(AND($E8="Muss",G8&lt;&gt;"",G8=0),"Muss nicht erfüllt","")</f>
        <v/>
      </c>
      <c r="Q8" s="18" t="str">
        <f>IF(AND($E8="Muss",I8&lt;&gt;"",I8=0),"Muss nicht erfüllt","")</f>
        <v/>
      </c>
      <c r="R8" s="18" t="str">
        <f>IF(AND($E8="Muss",K8&lt;&gt;"",K8=0),"Muss nicht erfüllt","")</f>
        <v/>
      </c>
    </row>
    <row r="9" ht="44" customHeight="1" spans="1:18" x14ac:dyDescent="0.25">
      <c r="A9" s="12" t="s">
        <v>50</v>
      </c>
      <c r="B9" s="13" t="s">
        <v>51</v>
      </c>
      <c r="C9" s="13" t="s">
        <v>52</v>
      </c>
      <c r="D9" s="14" t="s">
        <v>53</v>
      </c>
      <c r="E9" s="12" t="s">
        <v>36</v>
      </c>
      <c r="F9" s="12">
        <v>3</v>
      </c>
      <c r="G9" s="15"/>
      <c r="H9" s="16"/>
      <c r="I9" s="15"/>
      <c r="J9" s="16"/>
      <c r="K9" s="15"/>
      <c r="L9" s="16"/>
      <c r="M9" s="17" t="str">
        <f>IF(OR($F9="",G9=""),"",$F9*G9)</f>
        <v/>
      </c>
      <c r="N9" s="17" t="str">
        <f>IF(OR($F9="",I9=""),"",$F9*I9)</f>
        <v/>
      </c>
      <c r="O9" s="17" t="str">
        <f>IF(OR($F9="",K9=""),"",$F9*K9)</f>
        <v/>
      </c>
      <c r="P9" s="18" t="str">
        <f>IF(AND($E9="Muss",G9&lt;&gt;"",G9=0),"Muss nicht erfüllt","")</f>
        <v/>
      </c>
      <c r="Q9" s="18" t="str">
        <f>IF(AND($E9="Muss",I9&lt;&gt;"",I9=0),"Muss nicht erfüllt","")</f>
        <v/>
      </c>
      <c r="R9" s="18" t="str">
        <f>IF(AND($E9="Muss",K9&lt;&gt;"",K9=0),"Muss nicht erfüllt","")</f>
        <v/>
      </c>
    </row>
    <row r="10" ht="44" customHeight="1" spans="1:18" x14ac:dyDescent="0.25">
      <c r="A10" s="12" t="s">
        <v>54</v>
      </c>
      <c r="B10" s="13" t="s">
        <v>51</v>
      </c>
      <c r="C10" s="13" t="s">
        <v>55</v>
      </c>
      <c r="D10" s="14" t="s">
        <v>56</v>
      </c>
      <c r="E10" s="12" t="s">
        <v>43</v>
      </c>
      <c r="F10" s="12">
        <v>2</v>
      </c>
      <c r="G10" s="15"/>
      <c r="H10" s="16"/>
      <c r="I10" s="15"/>
      <c r="J10" s="16"/>
      <c r="K10" s="15"/>
      <c r="L10" s="16"/>
      <c r="M10" s="17" t="str">
        <f>IF(OR($F10="",G10=""),"",$F10*G10)</f>
        <v/>
      </c>
      <c r="N10" s="17" t="str">
        <f>IF(OR($F10="",I10=""),"",$F10*I10)</f>
        <v/>
      </c>
      <c r="O10" s="17" t="str">
        <f>IF(OR($F10="",K10=""),"",$F10*K10)</f>
        <v/>
      </c>
      <c r="P10" s="18" t="str">
        <f>IF(AND($E10="Muss",G10&lt;&gt;"",G10=0),"Muss nicht erfüllt","")</f>
        <v/>
      </c>
      <c r="Q10" s="18" t="str">
        <f>IF(AND($E10="Muss",I10&lt;&gt;"",I10=0),"Muss nicht erfüllt","")</f>
        <v/>
      </c>
      <c r="R10" s="18" t="str">
        <f>IF(AND($E10="Muss",K10&lt;&gt;"",K10=0),"Muss nicht erfüllt","")</f>
        <v/>
      </c>
    </row>
    <row r="11" ht="44" customHeight="1" spans="1:18" x14ac:dyDescent="0.25">
      <c r="A11" s="12" t="s">
        <v>57</v>
      </c>
      <c r="B11" s="13" t="s">
        <v>51</v>
      </c>
      <c r="C11" s="13" t="s">
        <v>58</v>
      </c>
      <c r="D11" s="14" t="s">
        <v>59</v>
      </c>
      <c r="E11" s="12" t="s">
        <v>43</v>
      </c>
      <c r="F11" s="12">
        <v>2</v>
      </c>
      <c r="G11" s="15"/>
      <c r="H11" s="16"/>
      <c r="I11" s="15"/>
      <c r="J11" s="16"/>
      <c r="K11" s="15"/>
      <c r="L11" s="16"/>
      <c r="M11" s="17" t="str">
        <f>IF(OR($F11="",G11=""),"",$F11*G11)</f>
        <v/>
      </c>
      <c r="N11" s="17" t="str">
        <f>IF(OR($F11="",I11=""),"",$F11*I11)</f>
        <v/>
      </c>
      <c r="O11" s="17" t="str">
        <f>IF(OR($F11="",K11=""),"",$F11*K11)</f>
        <v/>
      </c>
      <c r="P11" s="18" t="str">
        <f>IF(AND($E11="Muss",G11&lt;&gt;"",G11=0),"Muss nicht erfüllt","")</f>
        <v/>
      </c>
      <c r="Q11" s="18" t="str">
        <f>IF(AND($E11="Muss",I11&lt;&gt;"",I11=0),"Muss nicht erfüllt","")</f>
        <v/>
      </c>
      <c r="R11" s="18" t="str">
        <f>IF(AND($E11="Muss",K11&lt;&gt;"",K11=0),"Muss nicht erfüllt","")</f>
        <v/>
      </c>
    </row>
    <row r="12" ht="44" customHeight="1" spans="1:18" x14ac:dyDescent="0.25">
      <c r="A12" s="12" t="s">
        <v>60</v>
      </c>
      <c r="B12" s="13" t="s">
        <v>51</v>
      </c>
      <c r="C12" s="13" t="s">
        <v>61</v>
      </c>
      <c r="D12" s="14" t="s">
        <v>62</v>
      </c>
      <c r="E12" s="12" t="s">
        <v>43</v>
      </c>
      <c r="F12" s="12">
        <v>2</v>
      </c>
      <c r="G12" s="15"/>
      <c r="H12" s="16"/>
      <c r="I12" s="15"/>
      <c r="J12" s="16"/>
      <c r="K12" s="15"/>
      <c r="L12" s="16"/>
      <c r="M12" s="17" t="str">
        <f>IF(OR($F12="",G12=""),"",$F12*G12)</f>
        <v/>
      </c>
      <c r="N12" s="17" t="str">
        <f>IF(OR($F12="",I12=""),"",$F12*I12)</f>
        <v/>
      </c>
      <c r="O12" s="17" t="str">
        <f>IF(OR($F12="",K12=""),"",$F12*K12)</f>
        <v/>
      </c>
      <c r="P12" s="18" t="str">
        <f>IF(AND($E12="Muss",G12&lt;&gt;"",G12=0),"Muss nicht erfüllt","")</f>
        <v/>
      </c>
      <c r="Q12" s="18" t="str">
        <f>IF(AND($E12="Muss",I12&lt;&gt;"",I12=0),"Muss nicht erfüllt","")</f>
        <v/>
      </c>
      <c r="R12" s="18" t="str">
        <f>IF(AND($E12="Muss",K12&lt;&gt;"",K12=0),"Muss nicht erfüllt","")</f>
        <v/>
      </c>
    </row>
    <row r="13" ht="44" customHeight="1" spans="1:18" x14ac:dyDescent="0.25">
      <c r="A13" s="12" t="s">
        <v>63</v>
      </c>
      <c r="B13" s="13" t="s">
        <v>51</v>
      </c>
      <c r="C13" s="13" t="s">
        <v>64</v>
      </c>
      <c r="D13" s="14" t="s">
        <v>65</v>
      </c>
      <c r="E13" s="12" t="s">
        <v>43</v>
      </c>
      <c r="F13" s="12">
        <v>2</v>
      </c>
      <c r="G13" s="15"/>
      <c r="H13" s="16"/>
      <c r="I13" s="15"/>
      <c r="J13" s="16"/>
      <c r="K13" s="15"/>
      <c r="L13" s="16"/>
      <c r="M13" s="17" t="str">
        <f>IF(OR($F13="",G13=""),"",$F13*G13)</f>
        <v/>
      </c>
      <c r="N13" s="17" t="str">
        <f>IF(OR($F13="",I13=""),"",$F13*I13)</f>
        <v/>
      </c>
      <c r="O13" s="17" t="str">
        <f>IF(OR($F13="",K13=""),"",$F13*K13)</f>
        <v/>
      </c>
      <c r="P13" s="18" t="str">
        <f>IF(AND($E13="Muss",G13&lt;&gt;"",G13=0),"Muss nicht erfüllt","")</f>
        <v/>
      </c>
      <c r="Q13" s="18" t="str">
        <f>IF(AND($E13="Muss",I13&lt;&gt;"",I13=0),"Muss nicht erfüllt","")</f>
        <v/>
      </c>
      <c r="R13" s="18" t="str">
        <f>IF(AND($E13="Muss",K13&lt;&gt;"",K13=0),"Muss nicht erfüllt","")</f>
        <v/>
      </c>
    </row>
    <row r="14" ht="44" customHeight="1" spans="1:18" x14ac:dyDescent="0.25">
      <c r="A14" s="12" t="s">
        <v>66</v>
      </c>
      <c r="B14" s="13" t="s">
        <v>67</v>
      </c>
      <c r="C14" s="13" t="s">
        <v>68</v>
      </c>
      <c r="D14" s="14" t="s">
        <v>69</v>
      </c>
      <c r="E14" s="12" t="s">
        <v>36</v>
      </c>
      <c r="F14" s="12">
        <v>3</v>
      </c>
      <c r="G14" s="15"/>
      <c r="H14" s="16"/>
      <c r="I14" s="15"/>
      <c r="J14" s="16"/>
      <c r="K14" s="15"/>
      <c r="L14" s="16"/>
      <c r="M14" s="17" t="str">
        <f>IF(OR($F14="",G14=""),"",$F14*G14)</f>
        <v/>
      </c>
      <c r="N14" s="17" t="str">
        <f>IF(OR($F14="",I14=""),"",$F14*I14)</f>
        <v/>
      </c>
      <c r="O14" s="17" t="str">
        <f>IF(OR($F14="",K14=""),"",$F14*K14)</f>
        <v/>
      </c>
      <c r="P14" s="18" t="str">
        <f>IF(AND($E14="Muss",G14&lt;&gt;"",G14=0),"Muss nicht erfüllt","")</f>
        <v/>
      </c>
      <c r="Q14" s="18" t="str">
        <f>IF(AND($E14="Muss",I14&lt;&gt;"",I14=0),"Muss nicht erfüllt","")</f>
        <v/>
      </c>
      <c r="R14" s="18" t="str">
        <f>IF(AND($E14="Muss",K14&lt;&gt;"",K14=0),"Muss nicht erfüllt","")</f>
        <v/>
      </c>
    </row>
    <row r="15" ht="44" customHeight="1" spans="1:18" x14ac:dyDescent="0.25">
      <c r="A15" s="12" t="s">
        <v>70</v>
      </c>
      <c r="B15" s="13" t="s">
        <v>67</v>
      </c>
      <c r="C15" s="13" t="s">
        <v>71</v>
      </c>
      <c r="D15" s="14" t="s">
        <v>72</v>
      </c>
      <c r="E15" s="12" t="s">
        <v>43</v>
      </c>
      <c r="F15" s="12">
        <v>2</v>
      </c>
      <c r="G15" s="15"/>
      <c r="H15" s="16"/>
      <c r="I15" s="15"/>
      <c r="J15" s="16"/>
      <c r="K15" s="15"/>
      <c r="L15" s="16"/>
      <c r="M15" s="17" t="str">
        <f>IF(OR($F15="",G15=""),"",$F15*G15)</f>
        <v/>
      </c>
      <c r="N15" s="17" t="str">
        <f>IF(OR($F15="",I15=""),"",$F15*I15)</f>
        <v/>
      </c>
      <c r="O15" s="17" t="str">
        <f>IF(OR($F15="",K15=""),"",$F15*K15)</f>
        <v/>
      </c>
      <c r="P15" s="18" t="str">
        <f>IF(AND($E15="Muss",G15&lt;&gt;"",G15=0),"Muss nicht erfüllt","")</f>
        <v/>
      </c>
      <c r="Q15" s="18" t="str">
        <f>IF(AND($E15="Muss",I15&lt;&gt;"",I15=0),"Muss nicht erfüllt","")</f>
        <v/>
      </c>
      <c r="R15" s="18" t="str">
        <f>IF(AND($E15="Muss",K15&lt;&gt;"",K15=0),"Muss nicht erfüllt","")</f>
        <v/>
      </c>
    </row>
    <row r="16" ht="44" customHeight="1" spans="1:18" x14ac:dyDescent="0.25">
      <c r="A16" s="12" t="s">
        <v>73</v>
      </c>
      <c r="B16" s="13" t="s">
        <v>67</v>
      </c>
      <c r="C16" s="13" t="s">
        <v>74</v>
      </c>
      <c r="D16" s="14" t="s">
        <v>75</v>
      </c>
      <c r="E16" s="12" t="s">
        <v>76</v>
      </c>
      <c r="F16" s="12">
        <v>1</v>
      </c>
      <c r="G16" s="15"/>
      <c r="H16" s="16"/>
      <c r="I16" s="15"/>
      <c r="J16" s="16"/>
      <c r="K16" s="15"/>
      <c r="L16" s="16"/>
      <c r="M16" s="17" t="str">
        <f>IF(OR($F16="",G16=""),"",$F16*G16)</f>
        <v/>
      </c>
      <c r="N16" s="17" t="str">
        <f>IF(OR($F16="",I16=""),"",$F16*I16)</f>
        <v/>
      </c>
      <c r="O16" s="17" t="str">
        <f>IF(OR($F16="",K16=""),"",$F16*K16)</f>
        <v/>
      </c>
      <c r="P16" s="18" t="str">
        <f>IF(AND($E16="Muss",G16&lt;&gt;"",G16=0),"Muss nicht erfüllt","")</f>
        <v/>
      </c>
      <c r="Q16" s="18" t="str">
        <f>IF(AND($E16="Muss",I16&lt;&gt;"",I16=0),"Muss nicht erfüllt","")</f>
        <v/>
      </c>
      <c r="R16" s="18" t="str">
        <f>IF(AND($E16="Muss",K16&lt;&gt;"",K16=0),"Muss nicht erfüllt","")</f>
        <v/>
      </c>
    </row>
    <row r="17" ht="44" customHeight="1" spans="1:18" x14ac:dyDescent="0.25">
      <c r="A17" s="12" t="s">
        <v>77</v>
      </c>
      <c r="B17" s="13" t="s">
        <v>67</v>
      </c>
      <c r="C17" s="13" t="s">
        <v>78</v>
      </c>
      <c r="D17" s="14" t="s">
        <v>79</v>
      </c>
      <c r="E17" s="12" t="s">
        <v>43</v>
      </c>
      <c r="F17" s="12">
        <v>2</v>
      </c>
      <c r="G17" s="15"/>
      <c r="H17" s="16"/>
      <c r="I17" s="15"/>
      <c r="J17" s="16"/>
      <c r="K17" s="15"/>
      <c r="L17" s="16"/>
      <c r="M17" s="17" t="str">
        <f>IF(OR($F17="",G17=""),"",$F17*G17)</f>
        <v/>
      </c>
      <c r="N17" s="17" t="str">
        <f>IF(OR($F17="",I17=""),"",$F17*I17)</f>
        <v/>
      </c>
      <c r="O17" s="17" t="str">
        <f>IF(OR($F17="",K17=""),"",$F17*K17)</f>
        <v/>
      </c>
      <c r="P17" s="18" t="str">
        <f>IF(AND($E17="Muss",G17&lt;&gt;"",G17=0),"Muss nicht erfüllt","")</f>
        <v/>
      </c>
      <c r="Q17" s="18" t="str">
        <f>IF(AND($E17="Muss",I17&lt;&gt;"",I17=0),"Muss nicht erfüllt","")</f>
        <v/>
      </c>
      <c r="R17" s="18" t="str">
        <f>IF(AND($E17="Muss",K17&lt;&gt;"",K17=0),"Muss nicht erfüllt","")</f>
        <v/>
      </c>
    </row>
    <row r="18" ht="44" customHeight="1" spans="1:18" x14ac:dyDescent="0.25">
      <c r="A18" s="12" t="s">
        <v>80</v>
      </c>
      <c r="B18" s="13" t="s">
        <v>67</v>
      </c>
      <c r="C18" s="13" t="s">
        <v>81</v>
      </c>
      <c r="D18" s="14" t="s">
        <v>82</v>
      </c>
      <c r="E18" s="12" t="s">
        <v>43</v>
      </c>
      <c r="F18" s="12">
        <v>2</v>
      </c>
      <c r="G18" s="15"/>
      <c r="H18" s="16"/>
      <c r="I18" s="15"/>
      <c r="J18" s="16"/>
      <c r="K18" s="15"/>
      <c r="L18" s="16"/>
      <c r="M18" s="17" t="str">
        <f>IF(OR($F18="",G18=""),"",$F18*G18)</f>
        <v/>
      </c>
      <c r="N18" s="17" t="str">
        <f>IF(OR($F18="",I18=""),"",$F18*I18)</f>
        <v/>
      </c>
      <c r="O18" s="17" t="str">
        <f>IF(OR($F18="",K18=""),"",$F18*K18)</f>
        <v/>
      </c>
      <c r="P18" s="18" t="str">
        <f>IF(AND($E18="Muss",G18&lt;&gt;"",G18=0),"Muss nicht erfüllt","")</f>
        <v/>
      </c>
      <c r="Q18" s="18" t="str">
        <f>IF(AND($E18="Muss",I18&lt;&gt;"",I18=0),"Muss nicht erfüllt","")</f>
        <v/>
      </c>
      <c r="R18" s="18" t="str">
        <f>IF(AND($E18="Muss",K18&lt;&gt;"",K18=0),"Muss nicht erfüllt","")</f>
        <v/>
      </c>
    </row>
    <row r="19" ht="44" customHeight="1" spans="1:18" x14ac:dyDescent="0.25">
      <c r="A19" s="12" t="s">
        <v>83</v>
      </c>
      <c r="B19" s="13" t="s">
        <v>84</v>
      </c>
      <c r="C19" s="13" t="s">
        <v>85</v>
      </c>
      <c r="D19" s="14" t="s">
        <v>86</v>
      </c>
      <c r="E19" s="12" t="s">
        <v>36</v>
      </c>
      <c r="F19" s="12">
        <v>3</v>
      </c>
      <c r="G19" s="15"/>
      <c r="H19" s="16"/>
      <c r="I19" s="15"/>
      <c r="J19" s="16"/>
      <c r="K19" s="15"/>
      <c r="L19" s="16"/>
      <c r="M19" s="17" t="str">
        <f>IF(OR($F19="",G19=""),"",$F19*G19)</f>
        <v/>
      </c>
      <c r="N19" s="17" t="str">
        <f>IF(OR($F19="",I19=""),"",$F19*I19)</f>
        <v/>
      </c>
      <c r="O19" s="17" t="str">
        <f>IF(OR($F19="",K19=""),"",$F19*K19)</f>
        <v/>
      </c>
      <c r="P19" s="18" t="str">
        <f>IF(AND($E19="Muss",G19&lt;&gt;"",G19=0),"Muss nicht erfüllt","")</f>
        <v/>
      </c>
      <c r="Q19" s="18" t="str">
        <f>IF(AND($E19="Muss",I19&lt;&gt;"",I19=0),"Muss nicht erfüllt","")</f>
        <v/>
      </c>
      <c r="R19" s="18" t="str">
        <f>IF(AND($E19="Muss",K19&lt;&gt;"",K19=0),"Muss nicht erfüllt","")</f>
        <v/>
      </c>
    </row>
    <row r="20" ht="44" customHeight="1" spans="1:18" x14ac:dyDescent="0.25">
      <c r="A20" s="12" t="s">
        <v>87</v>
      </c>
      <c r="B20" s="13" t="s">
        <v>84</v>
      </c>
      <c r="C20" s="13" t="s">
        <v>88</v>
      </c>
      <c r="D20" s="14" t="s">
        <v>89</v>
      </c>
      <c r="E20" s="12" t="s">
        <v>43</v>
      </c>
      <c r="F20" s="12">
        <v>2</v>
      </c>
      <c r="G20" s="15"/>
      <c r="H20" s="16"/>
      <c r="I20" s="15"/>
      <c r="J20" s="16"/>
      <c r="K20" s="15"/>
      <c r="L20" s="16"/>
      <c r="M20" s="17" t="str">
        <f>IF(OR($F20="",G20=""),"",$F20*G20)</f>
        <v/>
      </c>
      <c r="N20" s="17" t="str">
        <f>IF(OR($F20="",I20=""),"",$F20*I20)</f>
        <v/>
      </c>
      <c r="O20" s="17" t="str">
        <f>IF(OR($F20="",K20=""),"",$F20*K20)</f>
        <v/>
      </c>
      <c r="P20" s="18" t="str">
        <f>IF(AND($E20="Muss",G20&lt;&gt;"",G20=0),"Muss nicht erfüllt","")</f>
        <v/>
      </c>
      <c r="Q20" s="18" t="str">
        <f>IF(AND($E20="Muss",I20&lt;&gt;"",I20=0),"Muss nicht erfüllt","")</f>
        <v/>
      </c>
      <c r="R20" s="18" t="str">
        <f>IF(AND($E20="Muss",K20&lt;&gt;"",K20=0),"Muss nicht erfüllt","")</f>
        <v/>
      </c>
    </row>
    <row r="21" ht="44" customHeight="1" spans="1:18" x14ac:dyDescent="0.25">
      <c r="A21" s="12" t="s">
        <v>90</v>
      </c>
      <c r="B21" s="13" t="s">
        <v>84</v>
      </c>
      <c r="C21" s="13" t="s">
        <v>91</v>
      </c>
      <c r="D21" s="14" t="s">
        <v>92</v>
      </c>
      <c r="E21" s="12" t="s">
        <v>43</v>
      </c>
      <c r="F21" s="12">
        <v>2</v>
      </c>
      <c r="G21" s="15"/>
      <c r="H21" s="16"/>
      <c r="I21" s="15"/>
      <c r="J21" s="16"/>
      <c r="K21" s="15"/>
      <c r="L21" s="16"/>
      <c r="M21" s="17" t="str">
        <f>IF(OR($F21="",G21=""),"",$F21*G21)</f>
        <v/>
      </c>
      <c r="N21" s="17" t="str">
        <f>IF(OR($F21="",I21=""),"",$F21*I21)</f>
        <v/>
      </c>
      <c r="O21" s="17" t="str">
        <f>IF(OR($F21="",K21=""),"",$F21*K21)</f>
        <v/>
      </c>
      <c r="P21" s="18" t="str">
        <f>IF(AND($E21="Muss",G21&lt;&gt;"",G21=0),"Muss nicht erfüllt","")</f>
        <v/>
      </c>
      <c r="Q21" s="18" t="str">
        <f>IF(AND($E21="Muss",I21&lt;&gt;"",I21=0),"Muss nicht erfüllt","")</f>
        <v/>
      </c>
      <c r="R21" s="18" t="str">
        <f>IF(AND($E21="Muss",K21&lt;&gt;"",K21=0),"Muss nicht erfüllt","")</f>
        <v/>
      </c>
    </row>
    <row r="22" ht="44" customHeight="1" spans="1:18" x14ac:dyDescent="0.25">
      <c r="A22" s="12" t="s">
        <v>93</v>
      </c>
      <c r="B22" s="13" t="s">
        <v>84</v>
      </c>
      <c r="C22" s="13" t="s">
        <v>94</v>
      </c>
      <c r="D22" s="14" t="s">
        <v>95</v>
      </c>
      <c r="E22" s="12" t="s">
        <v>36</v>
      </c>
      <c r="F22" s="12">
        <v>3</v>
      </c>
      <c r="G22" s="15"/>
      <c r="H22" s="16"/>
      <c r="I22" s="15"/>
      <c r="J22" s="16"/>
      <c r="K22" s="15"/>
      <c r="L22" s="16"/>
      <c r="M22" s="17" t="str">
        <f>IF(OR($F22="",G22=""),"",$F22*G22)</f>
        <v/>
      </c>
      <c r="N22" s="17" t="str">
        <f>IF(OR($F22="",I22=""),"",$F22*I22)</f>
        <v/>
      </c>
      <c r="O22" s="17" t="str">
        <f>IF(OR($F22="",K22=""),"",$F22*K22)</f>
        <v/>
      </c>
      <c r="P22" s="18" t="str">
        <f>IF(AND($E22="Muss",G22&lt;&gt;"",G22=0),"Muss nicht erfüllt","")</f>
        <v/>
      </c>
      <c r="Q22" s="18" t="str">
        <f>IF(AND($E22="Muss",I22&lt;&gt;"",I22=0),"Muss nicht erfüllt","")</f>
        <v/>
      </c>
      <c r="R22" s="18" t="str">
        <f>IF(AND($E22="Muss",K22&lt;&gt;"",K22=0),"Muss nicht erfüllt","")</f>
        <v/>
      </c>
    </row>
    <row r="23" ht="44" customHeight="1" spans="1:18" x14ac:dyDescent="0.25">
      <c r="A23" s="12" t="s">
        <v>96</v>
      </c>
      <c r="B23" s="13" t="s">
        <v>97</v>
      </c>
      <c r="C23" s="13" t="s">
        <v>98</v>
      </c>
      <c r="D23" s="14" t="s">
        <v>99</v>
      </c>
      <c r="E23" s="12" t="s">
        <v>43</v>
      </c>
      <c r="F23" s="12">
        <v>2</v>
      </c>
      <c r="G23" s="15"/>
      <c r="H23" s="16"/>
      <c r="I23" s="15"/>
      <c r="J23" s="16"/>
      <c r="K23" s="15"/>
      <c r="L23" s="16"/>
      <c r="M23" s="17" t="str">
        <f>IF(OR($F23="",G23=""),"",$F23*G23)</f>
        <v/>
      </c>
      <c r="N23" s="17" t="str">
        <f>IF(OR($F23="",I23=""),"",$F23*I23)</f>
        <v/>
      </c>
      <c r="O23" s="17" t="str">
        <f>IF(OR($F23="",K23=""),"",$F23*K23)</f>
        <v/>
      </c>
      <c r="P23" s="18" t="str">
        <f>IF(AND($E23="Muss",G23&lt;&gt;"",G23=0),"Muss nicht erfüllt","")</f>
        <v/>
      </c>
      <c r="Q23" s="18" t="str">
        <f>IF(AND($E23="Muss",I23&lt;&gt;"",I23=0),"Muss nicht erfüllt","")</f>
        <v/>
      </c>
      <c r="R23" s="18" t="str">
        <f>IF(AND($E23="Muss",K23&lt;&gt;"",K23=0),"Muss nicht erfüllt","")</f>
        <v/>
      </c>
    </row>
    <row r="24" ht="44" customHeight="1" spans="1:18" x14ac:dyDescent="0.25">
      <c r="A24" s="12" t="s">
        <v>100</v>
      </c>
      <c r="B24" s="13" t="s">
        <v>97</v>
      </c>
      <c r="C24" s="13" t="s">
        <v>101</v>
      </c>
      <c r="D24" s="14" t="s">
        <v>102</v>
      </c>
      <c r="E24" s="12" t="s">
        <v>76</v>
      </c>
      <c r="F24" s="12">
        <v>1</v>
      </c>
      <c r="G24" s="15"/>
      <c r="H24" s="16"/>
      <c r="I24" s="15"/>
      <c r="J24" s="16"/>
      <c r="K24" s="15"/>
      <c r="L24" s="16"/>
      <c r="M24" s="17" t="str">
        <f>IF(OR($F24="",G24=""),"",$F24*G24)</f>
        <v/>
      </c>
      <c r="N24" s="17" t="str">
        <f>IF(OR($F24="",I24=""),"",$F24*I24)</f>
        <v/>
      </c>
      <c r="O24" s="17" t="str">
        <f>IF(OR($F24="",K24=""),"",$F24*K24)</f>
        <v/>
      </c>
      <c r="P24" s="18" t="str">
        <f>IF(AND($E24="Muss",G24&lt;&gt;"",G24=0),"Muss nicht erfüllt","")</f>
        <v/>
      </c>
      <c r="Q24" s="18" t="str">
        <f>IF(AND($E24="Muss",I24&lt;&gt;"",I24=0),"Muss nicht erfüllt","")</f>
        <v/>
      </c>
      <c r="R24" s="18" t="str">
        <f>IF(AND($E24="Muss",K24&lt;&gt;"",K24=0),"Muss nicht erfüllt","")</f>
        <v/>
      </c>
    </row>
    <row r="25" ht="44" customHeight="1" spans="1:18" x14ac:dyDescent="0.25">
      <c r="A25" s="12" t="s">
        <v>103</v>
      </c>
      <c r="B25" s="13" t="s">
        <v>97</v>
      </c>
      <c r="C25" s="13" t="s">
        <v>104</v>
      </c>
      <c r="D25" s="14" t="s">
        <v>105</v>
      </c>
      <c r="E25" s="12" t="s">
        <v>36</v>
      </c>
      <c r="F25" s="12">
        <v>3</v>
      </c>
      <c r="G25" s="15"/>
      <c r="H25" s="16"/>
      <c r="I25" s="15"/>
      <c r="J25" s="16"/>
      <c r="K25" s="15"/>
      <c r="L25" s="16"/>
      <c r="M25" s="17" t="str">
        <f>IF(OR($F25="",G25=""),"",$F25*G25)</f>
        <v/>
      </c>
      <c r="N25" s="17" t="str">
        <f>IF(OR($F25="",I25=""),"",$F25*I25)</f>
        <v/>
      </c>
      <c r="O25" s="17" t="str">
        <f>IF(OR($F25="",K25=""),"",$F25*K25)</f>
        <v/>
      </c>
      <c r="P25" s="18" t="str">
        <f>IF(AND($E25="Muss",G25&lt;&gt;"",G25=0),"Muss nicht erfüllt","")</f>
        <v/>
      </c>
      <c r="Q25" s="18" t="str">
        <f>IF(AND($E25="Muss",I25&lt;&gt;"",I25=0),"Muss nicht erfüllt","")</f>
        <v/>
      </c>
      <c r="R25" s="18" t="str">
        <f>IF(AND($E25="Muss",K25&lt;&gt;"",K25=0),"Muss nicht erfüllt","")</f>
        <v/>
      </c>
    </row>
    <row r="26" ht="44" customHeight="1" spans="1:18" x14ac:dyDescent="0.25">
      <c r="A26" s="12" t="s">
        <v>106</v>
      </c>
      <c r="B26" s="13" t="s">
        <v>97</v>
      </c>
      <c r="C26" s="13" t="s">
        <v>107</v>
      </c>
      <c r="D26" s="14" t="s">
        <v>108</v>
      </c>
      <c r="E26" s="12" t="s">
        <v>76</v>
      </c>
      <c r="F26" s="12">
        <v>1</v>
      </c>
      <c r="G26" s="15"/>
      <c r="H26" s="16"/>
      <c r="I26" s="15"/>
      <c r="J26" s="16"/>
      <c r="K26" s="15"/>
      <c r="L26" s="16"/>
      <c r="M26" s="17" t="str">
        <f>IF(OR($F26="",G26=""),"",$F26*G26)</f>
        <v/>
      </c>
      <c r="N26" s="17" t="str">
        <f>IF(OR($F26="",I26=""),"",$F26*I26)</f>
        <v/>
      </c>
      <c r="O26" s="17" t="str">
        <f>IF(OR($F26="",K26=""),"",$F26*K26)</f>
        <v/>
      </c>
      <c r="P26" s="18" t="str">
        <f>IF(AND($E26="Muss",G26&lt;&gt;"",G26=0),"Muss nicht erfüllt","")</f>
        <v/>
      </c>
      <c r="Q26" s="18" t="str">
        <f>IF(AND($E26="Muss",I26&lt;&gt;"",I26=0),"Muss nicht erfüllt","")</f>
        <v/>
      </c>
      <c r="R26" s="18" t="str">
        <f>IF(AND($E26="Muss",K26&lt;&gt;"",K26=0),"Muss nicht erfüllt","")</f>
        <v/>
      </c>
    </row>
    <row r="27" ht="44" customHeight="1" spans="1:18" x14ac:dyDescent="0.25">
      <c r="A27" s="12" t="s">
        <v>109</v>
      </c>
      <c r="B27" s="13" t="s">
        <v>110</v>
      </c>
      <c r="C27" s="13" t="s">
        <v>111</v>
      </c>
      <c r="D27" s="14" t="s">
        <v>112</v>
      </c>
      <c r="E27" s="12" t="s">
        <v>36</v>
      </c>
      <c r="F27" s="12">
        <v>3</v>
      </c>
      <c r="G27" s="15"/>
      <c r="H27" s="16"/>
      <c r="I27" s="15"/>
      <c r="J27" s="16"/>
      <c r="K27" s="15"/>
      <c r="L27" s="16"/>
      <c r="M27" s="17" t="str">
        <f>IF(OR($F27="",G27=""),"",$F27*G27)</f>
        <v/>
      </c>
      <c r="N27" s="17" t="str">
        <f>IF(OR($F27="",I27=""),"",$F27*I27)</f>
        <v/>
      </c>
      <c r="O27" s="17" t="str">
        <f>IF(OR($F27="",K27=""),"",$F27*K27)</f>
        <v/>
      </c>
      <c r="P27" s="18" t="str">
        <f>IF(AND($E27="Muss",G27&lt;&gt;"",G27=0),"Muss nicht erfüllt","")</f>
        <v/>
      </c>
      <c r="Q27" s="18" t="str">
        <f>IF(AND($E27="Muss",I27&lt;&gt;"",I27=0),"Muss nicht erfüllt","")</f>
        <v/>
      </c>
      <c r="R27" s="18" t="str">
        <f>IF(AND($E27="Muss",K27&lt;&gt;"",K27=0),"Muss nicht erfüllt","")</f>
        <v/>
      </c>
    </row>
    <row r="28" ht="44" customHeight="1" spans="1:18" x14ac:dyDescent="0.25">
      <c r="A28" s="12" t="s">
        <v>113</v>
      </c>
      <c r="B28" s="13" t="s">
        <v>110</v>
      </c>
      <c r="C28" s="13" t="s">
        <v>114</v>
      </c>
      <c r="D28" s="14" t="s">
        <v>115</v>
      </c>
      <c r="E28" s="12" t="s">
        <v>36</v>
      </c>
      <c r="F28" s="12">
        <v>3</v>
      </c>
      <c r="G28" s="15"/>
      <c r="H28" s="16"/>
      <c r="I28" s="15"/>
      <c r="J28" s="16"/>
      <c r="K28" s="15"/>
      <c r="L28" s="16"/>
      <c r="M28" s="17" t="str">
        <f>IF(OR($F28="",G28=""),"",$F28*G28)</f>
        <v/>
      </c>
      <c r="N28" s="17" t="str">
        <f>IF(OR($F28="",I28=""),"",$F28*I28)</f>
        <v/>
      </c>
      <c r="O28" s="17" t="str">
        <f>IF(OR($F28="",K28=""),"",$F28*K28)</f>
        <v/>
      </c>
      <c r="P28" s="18" t="str">
        <f>IF(AND($E28="Muss",G28&lt;&gt;"",G28=0),"Muss nicht erfüllt","")</f>
        <v/>
      </c>
      <c r="Q28" s="18" t="str">
        <f>IF(AND($E28="Muss",I28&lt;&gt;"",I28=0),"Muss nicht erfüllt","")</f>
        <v/>
      </c>
      <c r="R28" s="18" t="str">
        <f>IF(AND($E28="Muss",K28&lt;&gt;"",K28=0),"Muss nicht erfüllt","")</f>
        <v/>
      </c>
    </row>
    <row r="29" ht="44" customHeight="1" spans="1:18" x14ac:dyDescent="0.25">
      <c r="A29" s="12" t="s">
        <v>116</v>
      </c>
      <c r="B29" s="13" t="s">
        <v>110</v>
      </c>
      <c r="C29" s="13" t="s">
        <v>117</v>
      </c>
      <c r="D29" s="14" t="s">
        <v>118</v>
      </c>
      <c r="E29" s="12" t="s">
        <v>43</v>
      </c>
      <c r="F29" s="12">
        <v>2</v>
      </c>
      <c r="G29" s="15"/>
      <c r="H29" s="16"/>
      <c r="I29" s="15"/>
      <c r="J29" s="16"/>
      <c r="K29" s="15"/>
      <c r="L29" s="16"/>
      <c r="M29" s="17" t="str">
        <f>IF(OR($F29="",G29=""),"",$F29*G29)</f>
        <v/>
      </c>
      <c r="N29" s="17" t="str">
        <f>IF(OR($F29="",I29=""),"",$F29*I29)</f>
        <v/>
      </c>
      <c r="O29" s="17" t="str">
        <f>IF(OR($F29="",K29=""),"",$F29*K29)</f>
        <v/>
      </c>
      <c r="P29" s="18" t="str">
        <f>IF(AND($E29="Muss",G29&lt;&gt;"",G29=0),"Muss nicht erfüllt","")</f>
        <v/>
      </c>
      <c r="Q29" s="18" t="str">
        <f>IF(AND($E29="Muss",I29&lt;&gt;"",I29=0),"Muss nicht erfüllt","")</f>
        <v/>
      </c>
      <c r="R29" s="18" t="str">
        <f>IF(AND($E29="Muss",K29&lt;&gt;"",K29=0),"Muss nicht erfüllt","")</f>
        <v/>
      </c>
    </row>
    <row r="30" ht="44" customHeight="1" spans="1:18" x14ac:dyDescent="0.25">
      <c r="A30" s="12" t="s">
        <v>119</v>
      </c>
      <c r="B30" s="13" t="s">
        <v>110</v>
      </c>
      <c r="C30" s="13" t="s">
        <v>120</v>
      </c>
      <c r="D30" s="14" t="s">
        <v>121</v>
      </c>
      <c r="E30" s="12" t="s">
        <v>43</v>
      </c>
      <c r="F30" s="12">
        <v>2</v>
      </c>
      <c r="G30" s="15"/>
      <c r="H30" s="16"/>
      <c r="I30" s="15"/>
      <c r="J30" s="16"/>
      <c r="K30" s="15"/>
      <c r="L30" s="16"/>
      <c r="M30" s="17" t="str">
        <f>IF(OR($F30="",G30=""),"",$F30*G30)</f>
        <v/>
      </c>
      <c r="N30" s="17" t="str">
        <f>IF(OR($F30="",I30=""),"",$F30*I30)</f>
        <v/>
      </c>
      <c r="O30" s="17" t="str">
        <f>IF(OR($F30="",K30=""),"",$F30*K30)</f>
        <v/>
      </c>
      <c r="P30" s="18" t="str">
        <f>IF(AND($E30="Muss",G30&lt;&gt;"",G30=0),"Muss nicht erfüllt","")</f>
        <v/>
      </c>
      <c r="Q30" s="18" t="str">
        <f>IF(AND($E30="Muss",I30&lt;&gt;"",I30=0),"Muss nicht erfüllt","")</f>
        <v/>
      </c>
      <c r="R30" s="18" t="str">
        <f>IF(AND($E30="Muss",K30&lt;&gt;"",K30=0),"Muss nicht erfüllt","")</f>
        <v/>
      </c>
    </row>
    <row r="31" ht="44" customHeight="1" spans="1:18" x14ac:dyDescent="0.25">
      <c r="A31" s="12" t="s">
        <v>122</v>
      </c>
      <c r="B31" s="13" t="s">
        <v>110</v>
      </c>
      <c r="C31" s="13" t="s">
        <v>123</v>
      </c>
      <c r="D31" s="14" t="s">
        <v>124</v>
      </c>
      <c r="E31" s="12" t="s">
        <v>43</v>
      </c>
      <c r="F31" s="12">
        <v>2</v>
      </c>
      <c r="G31" s="15"/>
      <c r="H31" s="16"/>
      <c r="I31" s="15"/>
      <c r="J31" s="16"/>
      <c r="K31" s="15"/>
      <c r="L31" s="16"/>
      <c r="M31" s="17" t="str">
        <f>IF(OR($F31="",G31=""),"",$F31*G31)</f>
        <v/>
      </c>
      <c r="N31" s="17" t="str">
        <f>IF(OR($F31="",I31=""),"",$F31*I31)</f>
        <v/>
      </c>
      <c r="O31" s="17" t="str">
        <f>IF(OR($F31="",K31=""),"",$F31*K31)</f>
        <v/>
      </c>
      <c r="P31" s="18" t="str">
        <f>IF(AND($E31="Muss",G31&lt;&gt;"",G31=0),"Muss nicht erfüllt","")</f>
        <v/>
      </c>
      <c r="Q31" s="18" t="str">
        <f>IF(AND($E31="Muss",I31&lt;&gt;"",I31=0),"Muss nicht erfüllt","")</f>
        <v/>
      </c>
      <c r="R31" s="18" t="str">
        <f>IF(AND($E31="Muss",K31&lt;&gt;"",K31=0),"Muss nicht erfüllt","")</f>
        <v/>
      </c>
    </row>
    <row r="32" ht="44" customHeight="1" spans="1:18" x14ac:dyDescent="0.25">
      <c r="A32" s="12" t="s">
        <v>125</v>
      </c>
      <c r="B32" s="13" t="s">
        <v>126</v>
      </c>
      <c r="C32" s="13" t="s">
        <v>127</v>
      </c>
      <c r="D32" s="14" t="s">
        <v>128</v>
      </c>
      <c r="E32" s="12" t="s">
        <v>43</v>
      </c>
      <c r="F32" s="12">
        <v>2</v>
      </c>
      <c r="G32" s="15"/>
      <c r="H32" s="16"/>
      <c r="I32" s="15"/>
      <c r="J32" s="16"/>
      <c r="K32" s="15"/>
      <c r="L32" s="16"/>
      <c r="M32" s="17" t="str">
        <f>IF(OR($F32="",G32=""),"",$F32*G32)</f>
        <v/>
      </c>
      <c r="N32" s="17" t="str">
        <f>IF(OR($F32="",I32=""),"",$F32*I32)</f>
        <v/>
      </c>
      <c r="O32" s="17" t="str">
        <f>IF(OR($F32="",K32=""),"",$F32*K32)</f>
        <v/>
      </c>
      <c r="P32" s="18" t="str">
        <f>IF(AND($E32="Muss",G32&lt;&gt;"",G32=0),"Muss nicht erfüllt","")</f>
        <v/>
      </c>
      <c r="Q32" s="18" t="str">
        <f>IF(AND($E32="Muss",I32&lt;&gt;"",I32=0),"Muss nicht erfüllt","")</f>
        <v/>
      </c>
      <c r="R32" s="18" t="str">
        <f>IF(AND($E32="Muss",K32&lt;&gt;"",K32=0),"Muss nicht erfüllt","")</f>
        <v/>
      </c>
    </row>
    <row r="33" ht="44" customHeight="1" spans="1:18" x14ac:dyDescent="0.25">
      <c r="A33" s="12" t="s">
        <v>129</v>
      </c>
      <c r="B33" s="13" t="s">
        <v>126</v>
      </c>
      <c r="C33" s="13" t="s">
        <v>130</v>
      </c>
      <c r="D33" s="14" t="s">
        <v>131</v>
      </c>
      <c r="E33" s="12" t="s">
        <v>43</v>
      </c>
      <c r="F33" s="12">
        <v>2</v>
      </c>
      <c r="G33" s="15"/>
      <c r="H33" s="16"/>
      <c r="I33" s="15"/>
      <c r="J33" s="16"/>
      <c r="K33" s="15"/>
      <c r="L33" s="16"/>
      <c r="M33" s="17" t="str">
        <f>IF(OR($F33="",G33=""),"",$F33*G33)</f>
        <v/>
      </c>
      <c r="N33" s="17" t="str">
        <f>IF(OR($F33="",I33=""),"",$F33*I33)</f>
        <v/>
      </c>
      <c r="O33" s="17" t="str">
        <f>IF(OR($F33="",K33=""),"",$F33*K33)</f>
        <v/>
      </c>
      <c r="P33" s="18" t="str">
        <f>IF(AND($E33="Muss",G33&lt;&gt;"",G33=0),"Muss nicht erfüllt","")</f>
        <v/>
      </c>
      <c r="Q33" s="18" t="str">
        <f>IF(AND($E33="Muss",I33&lt;&gt;"",I33=0),"Muss nicht erfüllt","")</f>
        <v/>
      </c>
      <c r="R33" s="18" t="str">
        <f>IF(AND($E33="Muss",K33&lt;&gt;"",K33=0),"Muss nicht erfüllt","")</f>
        <v/>
      </c>
    </row>
    <row r="34" ht="44" customHeight="1" spans="1:18" x14ac:dyDescent="0.25">
      <c r="A34" s="12" t="s">
        <v>132</v>
      </c>
      <c r="B34" s="13" t="s">
        <v>126</v>
      </c>
      <c r="C34" s="13" t="s">
        <v>133</v>
      </c>
      <c r="D34" s="14" t="s">
        <v>134</v>
      </c>
      <c r="E34" s="12" t="s">
        <v>43</v>
      </c>
      <c r="F34" s="12">
        <v>2</v>
      </c>
      <c r="G34" s="15"/>
      <c r="H34" s="16"/>
      <c r="I34" s="15"/>
      <c r="J34" s="16"/>
      <c r="K34" s="15"/>
      <c r="L34" s="16"/>
      <c r="M34" s="17" t="str">
        <f>IF(OR($F34="",G34=""),"",$F34*G34)</f>
        <v/>
      </c>
      <c r="N34" s="17" t="str">
        <f>IF(OR($F34="",I34=""),"",$F34*I34)</f>
        <v/>
      </c>
      <c r="O34" s="17" t="str">
        <f>IF(OR($F34="",K34=""),"",$F34*K34)</f>
        <v/>
      </c>
      <c r="P34" s="18" t="str">
        <f>IF(AND($E34="Muss",G34&lt;&gt;"",G34=0),"Muss nicht erfüllt","")</f>
        <v/>
      </c>
      <c r="Q34" s="18" t="str">
        <f>IF(AND($E34="Muss",I34&lt;&gt;"",I34=0),"Muss nicht erfüllt","")</f>
        <v/>
      </c>
      <c r="R34" s="18" t="str">
        <f>IF(AND($E34="Muss",K34&lt;&gt;"",K34=0),"Muss nicht erfüllt","")</f>
        <v/>
      </c>
    </row>
    <row r="35" ht="44" customHeight="1" spans="1:18" x14ac:dyDescent="0.25">
      <c r="A35" s="12" t="s">
        <v>135</v>
      </c>
      <c r="B35" s="13" t="s">
        <v>126</v>
      </c>
      <c r="C35" s="13" t="s">
        <v>136</v>
      </c>
      <c r="D35" s="14" t="s">
        <v>137</v>
      </c>
      <c r="E35" s="12" t="s">
        <v>43</v>
      </c>
      <c r="F35" s="12">
        <v>2</v>
      </c>
      <c r="G35" s="15"/>
      <c r="H35" s="16"/>
      <c r="I35" s="15"/>
      <c r="J35" s="16"/>
      <c r="K35" s="15"/>
      <c r="L35" s="16"/>
      <c r="M35" s="17" t="str">
        <f>IF(OR($F35="",G35=""),"",$F35*G35)</f>
        <v/>
      </c>
      <c r="N35" s="17" t="str">
        <f>IF(OR($F35="",I35=""),"",$F35*I35)</f>
        <v/>
      </c>
      <c r="O35" s="17" t="str">
        <f>IF(OR($F35="",K35=""),"",$F35*K35)</f>
        <v/>
      </c>
      <c r="P35" s="18" t="str">
        <f>IF(AND($E35="Muss",G35&lt;&gt;"",G35=0),"Muss nicht erfüllt","")</f>
        <v/>
      </c>
      <c r="Q35" s="18" t="str">
        <f>IF(AND($E35="Muss",I35&lt;&gt;"",I35=0),"Muss nicht erfüllt","")</f>
        <v/>
      </c>
      <c r="R35" s="18" t="str">
        <f>IF(AND($E35="Muss",K35&lt;&gt;"",K35=0),"Muss nicht erfüllt","")</f>
        <v/>
      </c>
    </row>
    <row r="36" ht="44" customHeight="1" spans="1:18" x14ac:dyDescent="0.25">
      <c r="A36" s="12" t="s">
        <v>138</v>
      </c>
      <c r="B36" s="13" t="s">
        <v>126</v>
      </c>
      <c r="C36" s="13" t="s">
        <v>139</v>
      </c>
      <c r="D36" s="14" t="s">
        <v>140</v>
      </c>
      <c r="E36" s="12" t="s">
        <v>43</v>
      </c>
      <c r="F36" s="12">
        <v>2</v>
      </c>
      <c r="G36" s="15"/>
      <c r="H36" s="16"/>
      <c r="I36" s="15"/>
      <c r="J36" s="16"/>
      <c r="K36" s="15"/>
      <c r="L36" s="16"/>
      <c r="M36" s="17" t="str">
        <f>IF(OR($F36="",G36=""),"",$F36*G36)</f>
        <v/>
      </c>
      <c r="N36" s="17" t="str">
        <f>IF(OR($F36="",I36=""),"",$F36*I36)</f>
        <v/>
      </c>
      <c r="O36" s="17" t="str">
        <f>IF(OR($F36="",K36=""),"",$F36*K36)</f>
        <v/>
      </c>
      <c r="P36" s="18" t="str">
        <f>IF(AND($E36="Muss",G36&lt;&gt;"",G36=0),"Muss nicht erfüllt","")</f>
        <v/>
      </c>
      <c r="Q36" s="18" t="str">
        <f>IF(AND($E36="Muss",I36&lt;&gt;"",I36=0),"Muss nicht erfüllt","")</f>
        <v/>
      </c>
      <c r="R36" s="18" t="str">
        <f>IF(AND($E36="Muss",K36&lt;&gt;"",K36=0),"Muss nicht erfüllt","")</f>
        <v/>
      </c>
    </row>
    <row r="37" ht="44" customHeight="1" spans="1:18" x14ac:dyDescent="0.25">
      <c r="A37" s="12" t="s">
        <v>141</v>
      </c>
      <c r="B37" s="13" t="s">
        <v>142</v>
      </c>
      <c r="C37" s="13" t="s">
        <v>143</v>
      </c>
      <c r="D37" s="14" t="s">
        <v>144</v>
      </c>
      <c r="E37" s="12" t="s">
        <v>36</v>
      </c>
      <c r="F37" s="12">
        <v>3</v>
      </c>
      <c r="G37" s="15"/>
      <c r="H37" s="16"/>
      <c r="I37" s="15"/>
      <c r="J37" s="16"/>
      <c r="K37" s="15"/>
      <c r="L37" s="16"/>
      <c r="M37" s="17" t="str">
        <f>IF(OR($F37="",G37=""),"",$F37*G37)</f>
        <v/>
      </c>
      <c r="N37" s="17" t="str">
        <f>IF(OR($F37="",I37=""),"",$F37*I37)</f>
        <v/>
      </c>
      <c r="O37" s="17" t="str">
        <f>IF(OR($F37="",K37=""),"",$F37*K37)</f>
        <v/>
      </c>
      <c r="P37" s="18" t="str">
        <f>IF(AND($E37="Muss",G37&lt;&gt;"",G37=0),"Muss nicht erfüllt","")</f>
        <v/>
      </c>
      <c r="Q37" s="18" t="str">
        <f>IF(AND($E37="Muss",I37&lt;&gt;"",I37=0),"Muss nicht erfüllt","")</f>
        <v/>
      </c>
      <c r="R37" s="18" t="str">
        <f>IF(AND($E37="Muss",K37&lt;&gt;"",K37=0),"Muss nicht erfüllt","")</f>
        <v/>
      </c>
    </row>
    <row r="38" ht="44" customHeight="1" spans="1:18" x14ac:dyDescent="0.25">
      <c r="A38" s="12" t="s">
        <v>145</v>
      </c>
      <c r="B38" s="13" t="s">
        <v>142</v>
      </c>
      <c r="C38" s="13" t="s">
        <v>146</v>
      </c>
      <c r="D38" s="14" t="s">
        <v>147</v>
      </c>
      <c r="E38" s="12" t="s">
        <v>43</v>
      </c>
      <c r="F38" s="12">
        <v>2</v>
      </c>
      <c r="G38" s="15"/>
      <c r="H38" s="16"/>
      <c r="I38" s="15"/>
      <c r="J38" s="16"/>
      <c r="K38" s="15"/>
      <c r="L38" s="16"/>
      <c r="M38" s="17" t="str">
        <f>IF(OR($F38="",G38=""),"",$F38*G38)</f>
        <v/>
      </c>
      <c r="N38" s="17" t="str">
        <f>IF(OR($F38="",I38=""),"",$F38*I38)</f>
        <v/>
      </c>
      <c r="O38" s="17" t="str">
        <f>IF(OR($F38="",K38=""),"",$F38*K38)</f>
        <v/>
      </c>
      <c r="P38" s="18" t="str">
        <f>IF(AND($E38="Muss",G38&lt;&gt;"",G38=0),"Muss nicht erfüllt","")</f>
        <v/>
      </c>
      <c r="Q38" s="18" t="str">
        <f>IF(AND($E38="Muss",I38&lt;&gt;"",I38=0),"Muss nicht erfüllt","")</f>
        <v/>
      </c>
      <c r="R38" s="18" t="str">
        <f>IF(AND($E38="Muss",K38&lt;&gt;"",K38=0),"Muss nicht erfüllt","")</f>
        <v/>
      </c>
    </row>
    <row r="39" ht="44" customHeight="1" spans="1:18" x14ac:dyDescent="0.25">
      <c r="A39" s="12" t="s">
        <v>148</v>
      </c>
      <c r="B39" s="13" t="s">
        <v>142</v>
      </c>
      <c r="C39" s="13" t="s">
        <v>149</v>
      </c>
      <c r="D39" s="14" t="s">
        <v>150</v>
      </c>
      <c r="E39" s="12" t="s">
        <v>43</v>
      </c>
      <c r="F39" s="12">
        <v>2</v>
      </c>
      <c r="G39" s="15"/>
      <c r="H39" s="16"/>
      <c r="I39" s="15"/>
      <c r="J39" s="16"/>
      <c r="K39" s="15"/>
      <c r="L39" s="16"/>
      <c r="M39" s="17" t="str">
        <f>IF(OR($F39="",G39=""),"",$F39*G39)</f>
        <v/>
      </c>
      <c r="N39" s="17" t="str">
        <f>IF(OR($F39="",I39=""),"",$F39*I39)</f>
        <v/>
      </c>
      <c r="O39" s="17" t="str">
        <f>IF(OR($F39="",K39=""),"",$F39*K39)</f>
        <v/>
      </c>
      <c r="P39" s="18" t="str">
        <f>IF(AND($E39="Muss",G39&lt;&gt;"",G39=0),"Muss nicht erfüllt","")</f>
        <v/>
      </c>
      <c r="Q39" s="18" t="str">
        <f>IF(AND($E39="Muss",I39&lt;&gt;"",I39=0),"Muss nicht erfüllt","")</f>
        <v/>
      </c>
      <c r="R39" s="18" t="str">
        <f>IF(AND($E39="Muss",K39&lt;&gt;"",K39=0),"Muss nicht erfüllt","")</f>
        <v/>
      </c>
    </row>
    <row r="40" ht="44" customHeight="1" spans="1:18" x14ac:dyDescent="0.25">
      <c r="A40" s="12" t="s">
        <v>151</v>
      </c>
      <c r="B40" s="13" t="s">
        <v>152</v>
      </c>
      <c r="C40" s="13" t="s">
        <v>153</v>
      </c>
      <c r="D40" s="14" t="s">
        <v>154</v>
      </c>
      <c r="E40" s="12" t="s">
        <v>43</v>
      </c>
      <c r="F40" s="12">
        <v>2</v>
      </c>
      <c r="G40" s="15"/>
      <c r="H40" s="16"/>
      <c r="I40" s="15"/>
      <c r="J40" s="16"/>
      <c r="K40" s="15"/>
      <c r="L40" s="16"/>
      <c r="M40" s="17" t="str">
        <f>IF(OR($F40="",G40=""),"",$F40*G40)</f>
        <v/>
      </c>
      <c r="N40" s="17" t="str">
        <f>IF(OR($F40="",I40=""),"",$F40*I40)</f>
        <v/>
      </c>
      <c r="O40" s="17" t="str">
        <f>IF(OR($F40="",K40=""),"",$F40*K40)</f>
        <v/>
      </c>
      <c r="P40" s="18" t="str">
        <f>IF(AND($E40="Muss",G40&lt;&gt;"",G40=0),"Muss nicht erfüllt","")</f>
        <v/>
      </c>
      <c r="Q40" s="18" t="str">
        <f>IF(AND($E40="Muss",I40&lt;&gt;"",I40=0),"Muss nicht erfüllt","")</f>
        <v/>
      </c>
      <c r="R40" s="18" t="str">
        <f>IF(AND($E40="Muss",K40&lt;&gt;"",K40=0),"Muss nicht erfüllt","")</f>
        <v/>
      </c>
    </row>
    <row r="41" ht="44" customHeight="1" spans="1:18" x14ac:dyDescent="0.25">
      <c r="A41" s="12" t="s">
        <v>155</v>
      </c>
      <c r="B41" s="13" t="s">
        <v>152</v>
      </c>
      <c r="C41" s="13" t="s">
        <v>156</v>
      </c>
      <c r="D41" s="14" t="s">
        <v>157</v>
      </c>
      <c r="E41" s="12" t="s">
        <v>76</v>
      </c>
      <c r="F41" s="12">
        <v>1</v>
      </c>
      <c r="G41" s="15"/>
      <c r="H41" s="16"/>
      <c r="I41" s="15"/>
      <c r="J41" s="16"/>
      <c r="K41" s="15"/>
      <c r="L41" s="16"/>
      <c r="M41" s="17" t="str">
        <f>IF(OR($F41="",G41=""),"",$F41*G41)</f>
        <v/>
      </c>
      <c r="N41" s="17" t="str">
        <f>IF(OR($F41="",I41=""),"",$F41*I41)</f>
        <v/>
      </c>
      <c r="O41" s="17" t="str">
        <f>IF(OR($F41="",K41=""),"",$F41*K41)</f>
        <v/>
      </c>
      <c r="P41" s="18" t="str">
        <f>IF(AND($E41="Muss",G41&lt;&gt;"",G41=0),"Muss nicht erfüllt","")</f>
        <v/>
      </c>
      <c r="Q41" s="18" t="str">
        <f>IF(AND($E41="Muss",I41&lt;&gt;"",I41=0),"Muss nicht erfüllt","")</f>
        <v/>
      </c>
      <c r="R41" s="18" t="str">
        <f>IF(AND($E41="Muss",K41&lt;&gt;"",K41=0),"Muss nicht erfüllt","")</f>
        <v/>
      </c>
    </row>
    <row r="42" ht="44" customHeight="1" spans="1:18" x14ac:dyDescent="0.25">
      <c r="A42" s="12" t="s">
        <v>158</v>
      </c>
      <c r="B42" s="13" t="s">
        <v>152</v>
      </c>
      <c r="C42" s="13" t="s">
        <v>159</v>
      </c>
      <c r="D42" s="14" t="s">
        <v>160</v>
      </c>
      <c r="E42" s="12" t="s">
        <v>76</v>
      </c>
      <c r="F42" s="12">
        <v>1</v>
      </c>
      <c r="G42" s="15"/>
      <c r="H42" s="16"/>
      <c r="I42" s="15"/>
      <c r="J42" s="16"/>
      <c r="K42" s="15"/>
      <c r="L42" s="16"/>
      <c r="M42" s="17" t="str">
        <f>IF(OR($F42="",G42=""),"",$F42*G42)</f>
        <v/>
      </c>
      <c r="N42" s="17" t="str">
        <f>IF(OR($F42="",I42=""),"",$F42*I42)</f>
        <v/>
      </c>
      <c r="O42" s="17" t="str">
        <f>IF(OR($F42="",K42=""),"",$F42*K42)</f>
        <v/>
      </c>
      <c r="P42" s="18" t="str">
        <f>IF(AND($E42="Muss",G42&lt;&gt;"",G42=0),"Muss nicht erfüllt","")</f>
        <v/>
      </c>
      <c r="Q42" s="18" t="str">
        <f>IF(AND($E42="Muss",I42&lt;&gt;"",I42=0),"Muss nicht erfüllt","")</f>
        <v/>
      </c>
      <c r="R42" s="18" t="str">
        <f>IF(AND($E42="Muss",K42&lt;&gt;"",K42=0),"Muss nicht erfüllt","")</f>
        <v/>
      </c>
    </row>
    <row r="43" ht="20" customHeight="1" spans="1:18" x14ac:dyDescent="0.25">
      <c r="A43" s="12"/>
      <c r="B43" s="13"/>
      <c r="C43" s="13"/>
      <c r="D43" s="14"/>
      <c r="E43" s="12"/>
      <c r="F43" s="12"/>
      <c r="G43" s="15"/>
      <c r="H43" s="16"/>
      <c r="I43" s="15"/>
      <c r="J43" s="16"/>
      <c r="K43" s="15"/>
      <c r="L43" s="16"/>
      <c r="M43" s="17" t="str">
        <f>IF(OR($F43="",G43=""),"",$F43*G43)</f>
        <v/>
      </c>
      <c r="N43" s="17" t="str">
        <f>IF(OR($F43="",I43=""),"",$F43*I43)</f>
        <v/>
      </c>
      <c r="O43" s="17" t="str">
        <f>IF(OR($F43="",K43=""),"",$F43*K43)</f>
        <v/>
      </c>
      <c r="P43" s="18" t="str">
        <f>IF(AND($E43="Muss",G43&lt;&gt;"",G43=0),"Muss nicht erfüllt","")</f>
        <v/>
      </c>
      <c r="Q43" s="18" t="str">
        <f>IF(AND($E43="Muss",I43&lt;&gt;"",I43=0),"Muss nicht erfüllt","")</f>
        <v/>
      </c>
      <c r="R43" s="18" t="str">
        <f>IF(AND($E43="Muss",K43&lt;&gt;"",K43=0),"Muss nicht erfüllt","")</f>
        <v/>
      </c>
    </row>
    <row r="44" ht="20" customHeight="1" spans="1:18" x14ac:dyDescent="0.25">
      <c r="A44" s="12"/>
      <c r="B44" s="13"/>
      <c r="C44" s="13"/>
      <c r="D44" s="14"/>
      <c r="E44" s="12"/>
      <c r="F44" s="12"/>
      <c r="G44" s="15"/>
      <c r="H44" s="16"/>
      <c r="I44" s="15"/>
      <c r="J44" s="16"/>
      <c r="K44" s="15"/>
      <c r="L44" s="16"/>
      <c r="M44" s="17" t="str">
        <f>IF(OR($F44="",G44=""),"",$F44*G44)</f>
        <v/>
      </c>
      <c r="N44" s="17" t="str">
        <f>IF(OR($F44="",I44=""),"",$F44*I44)</f>
        <v/>
      </c>
      <c r="O44" s="17" t="str">
        <f>IF(OR($F44="",K44=""),"",$F44*K44)</f>
        <v/>
      </c>
      <c r="P44" s="18" t="str">
        <f>IF(AND($E44="Muss",G44&lt;&gt;"",G44=0),"Muss nicht erfüllt","")</f>
        <v/>
      </c>
      <c r="Q44" s="18" t="str">
        <f>IF(AND($E44="Muss",I44&lt;&gt;"",I44=0),"Muss nicht erfüllt","")</f>
        <v/>
      </c>
      <c r="R44" s="18" t="str">
        <f>IF(AND($E44="Muss",K44&lt;&gt;"",K44=0),"Muss nicht erfüllt","")</f>
        <v/>
      </c>
    </row>
    <row r="45" ht="20" customHeight="1" spans="1:18" x14ac:dyDescent="0.25">
      <c r="A45" s="12"/>
      <c r="B45" s="13"/>
      <c r="C45" s="13"/>
      <c r="D45" s="14"/>
      <c r="E45" s="12"/>
      <c r="F45" s="12"/>
      <c r="G45" s="15"/>
      <c r="H45" s="16"/>
      <c r="I45" s="15"/>
      <c r="J45" s="16"/>
      <c r="K45" s="15"/>
      <c r="L45" s="16"/>
      <c r="M45" s="17" t="str">
        <f>IF(OR($F45="",G45=""),"",$F45*G45)</f>
        <v/>
      </c>
      <c r="N45" s="17" t="str">
        <f>IF(OR($F45="",I45=""),"",$F45*I45)</f>
        <v/>
      </c>
      <c r="O45" s="17" t="str">
        <f>IF(OR($F45="",K45=""),"",$F45*K45)</f>
        <v/>
      </c>
      <c r="P45" s="18" t="str">
        <f>IF(AND($E45="Muss",G45&lt;&gt;"",G45=0),"Muss nicht erfüllt","")</f>
        <v/>
      </c>
      <c r="Q45" s="18" t="str">
        <f>IF(AND($E45="Muss",I45&lt;&gt;"",I45=0),"Muss nicht erfüllt","")</f>
        <v/>
      </c>
      <c r="R45" s="18" t="str">
        <f>IF(AND($E45="Muss",K45&lt;&gt;"",K45=0),"Muss nicht erfüllt","")</f>
        <v/>
      </c>
    </row>
    <row r="46" ht="20" customHeight="1" spans="1:18" x14ac:dyDescent="0.25">
      <c r="A46" s="12"/>
      <c r="B46" s="13"/>
      <c r="C46" s="13"/>
      <c r="D46" s="14"/>
      <c r="E46" s="12"/>
      <c r="F46" s="12"/>
      <c r="G46" s="15"/>
      <c r="H46" s="16"/>
      <c r="I46" s="15"/>
      <c r="J46" s="16"/>
      <c r="K46" s="15"/>
      <c r="L46" s="16"/>
      <c r="M46" s="17" t="str">
        <f>IF(OR($F46="",G46=""),"",$F46*G46)</f>
        <v/>
      </c>
      <c r="N46" s="17" t="str">
        <f>IF(OR($F46="",I46=""),"",$F46*I46)</f>
        <v/>
      </c>
      <c r="O46" s="17" t="str">
        <f>IF(OR($F46="",K46=""),"",$F46*K46)</f>
        <v/>
      </c>
      <c r="P46" s="18" t="str">
        <f>IF(AND($E46="Muss",G46&lt;&gt;"",G46=0),"Muss nicht erfüllt","")</f>
        <v/>
      </c>
      <c r="Q46" s="18" t="str">
        <f>IF(AND($E46="Muss",I46&lt;&gt;"",I46=0),"Muss nicht erfüllt","")</f>
        <v/>
      </c>
      <c r="R46" s="18" t="str">
        <f>IF(AND($E46="Muss",K46&lt;&gt;"",K46=0),"Muss nicht erfüllt","")</f>
        <v/>
      </c>
    </row>
    <row r="47" ht="20" customHeight="1" spans="1:18" x14ac:dyDescent="0.25">
      <c r="A47" s="12"/>
      <c r="B47" s="13"/>
      <c r="C47" s="13"/>
      <c r="D47" s="14"/>
      <c r="E47" s="12"/>
      <c r="F47" s="12"/>
      <c r="G47" s="15"/>
      <c r="H47" s="16"/>
      <c r="I47" s="15"/>
      <c r="J47" s="16"/>
      <c r="K47" s="15"/>
      <c r="L47" s="16"/>
      <c r="M47" s="17" t="str">
        <f>IF(OR($F47="",G47=""),"",$F47*G47)</f>
        <v/>
      </c>
      <c r="N47" s="17" t="str">
        <f>IF(OR($F47="",I47=""),"",$F47*I47)</f>
        <v/>
      </c>
      <c r="O47" s="17" t="str">
        <f>IF(OR($F47="",K47=""),"",$F47*K47)</f>
        <v/>
      </c>
      <c r="P47" s="18" t="str">
        <f>IF(AND($E47="Muss",G47&lt;&gt;"",G47=0),"Muss nicht erfüllt","")</f>
        <v/>
      </c>
      <c r="Q47" s="18" t="str">
        <f>IF(AND($E47="Muss",I47&lt;&gt;"",I47=0),"Muss nicht erfüllt","")</f>
        <v/>
      </c>
      <c r="R47" s="18" t="str">
        <f>IF(AND($E47="Muss",K47&lt;&gt;"",K47=0),"Muss nicht erfüllt","")</f>
        <v/>
      </c>
    </row>
    <row r="48" ht="20" customHeight="1" spans="1:18" x14ac:dyDescent="0.25">
      <c r="A48" s="12"/>
      <c r="B48" s="13"/>
      <c r="C48" s="13"/>
      <c r="D48" s="14"/>
      <c r="E48" s="12"/>
      <c r="F48" s="12"/>
      <c r="G48" s="15"/>
      <c r="H48" s="16"/>
      <c r="I48" s="15"/>
      <c r="J48" s="16"/>
      <c r="K48" s="15"/>
      <c r="L48" s="16"/>
      <c r="M48" s="17" t="str">
        <f>IF(OR($F48="",G48=""),"",$F48*G48)</f>
        <v/>
      </c>
      <c r="N48" s="17" t="str">
        <f>IF(OR($F48="",I48=""),"",$F48*I48)</f>
        <v/>
      </c>
      <c r="O48" s="17" t="str">
        <f>IF(OR($F48="",K48=""),"",$F48*K48)</f>
        <v/>
      </c>
      <c r="P48" s="18" t="str">
        <f>IF(AND($E48="Muss",G48&lt;&gt;"",G48=0),"Muss nicht erfüllt","")</f>
        <v/>
      </c>
      <c r="Q48" s="18" t="str">
        <f>IF(AND($E48="Muss",I48&lt;&gt;"",I48=0),"Muss nicht erfüllt","")</f>
        <v/>
      </c>
      <c r="R48" s="18" t="str">
        <f>IF(AND($E48="Muss",K48&lt;&gt;"",K48=0),"Muss nicht erfüllt","")</f>
        <v/>
      </c>
    </row>
    <row r="49" ht="20" customHeight="1" spans="1:18" x14ac:dyDescent="0.25">
      <c r="A49" s="12"/>
      <c r="B49" s="13"/>
      <c r="C49" s="13"/>
      <c r="D49" s="14"/>
      <c r="E49" s="12"/>
      <c r="F49" s="12"/>
      <c r="G49" s="15"/>
      <c r="H49" s="16"/>
      <c r="I49" s="15"/>
      <c r="J49" s="16"/>
      <c r="K49" s="15"/>
      <c r="L49" s="16"/>
      <c r="M49" s="17" t="str">
        <f>IF(OR($F49="",G49=""),"",$F49*G49)</f>
        <v/>
      </c>
      <c r="N49" s="17" t="str">
        <f>IF(OR($F49="",I49=""),"",$F49*I49)</f>
        <v/>
      </c>
      <c r="O49" s="17" t="str">
        <f>IF(OR($F49="",K49=""),"",$F49*K49)</f>
        <v/>
      </c>
      <c r="P49" s="18" t="str">
        <f>IF(AND($E49="Muss",G49&lt;&gt;"",G49=0),"Muss nicht erfüllt","")</f>
        <v/>
      </c>
      <c r="Q49" s="18" t="str">
        <f>IF(AND($E49="Muss",I49&lt;&gt;"",I49=0),"Muss nicht erfüllt","")</f>
        <v/>
      </c>
      <c r="R49" s="18" t="str">
        <f>IF(AND($E49="Muss",K49&lt;&gt;"",K49=0),"Muss nicht erfüllt","")</f>
        <v/>
      </c>
    </row>
    <row r="50" ht="20" customHeight="1" spans="1:18" x14ac:dyDescent="0.25">
      <c r="A50" s="12"/>
      <c r="B50" s="13"/>
      <c r="C50" s="13"/>
      <c r="D50" s="14"/>
      <c r="E50" s="12"/>
      <c r="F50" s="12"/>
      <c r="G50" s="15"/>
      <c r="H50" s="16"/>
      <c r="I50" s="15"/>
      <c r="J50" s="16"/>
      <c r="K50" s="15"/>
      <c r="L50" s="16"/>
      <c r="M50" s="17" t="str">
        <f>IF(OR($F50="",G50=""),"",$F50*G50)</f>
        <v/>
      </c>
      <c r="N50" s="17" t="str">
        <f>IF(OR($F50="",I50=""),"",$F50*I50)</f>
        <v/>
      </c>
      <c r="O50" s="17" t="str">
        <f>IF(OR($F50="",K50=""),"",$F50*K50)</f>
        <v/>
      </c>
      <c r="P50" s="18" t="str">
        <f>IF(AND($E50="Muss",G50&lt;&gt;"",G50=0),"Muss nicht erfüllt","")</f>
        <v/>
      </c>
      <c r="Q50" s="18" t="str">
        <f>IF(AND($E50="Muss",I50&lt;&gt;"",I50=0),"Muss nicht erfüllt","")</f>
        <v/>
      </c>
      <c r="R50" s="18" t="str">
        <f>IF(AND($E50="Muss",K50&lt;&gt;"",K50=0),"Muss nicht erfüllt","")</f>
        <v/>
      </c>
    </row>
    <row r="51" ht="20" customHeight="1" spans="1:18" x14ac:dyDescent="0.25">
      <c r="A51" s="12"/>
      <c r="B51" s="13"/>
      <c r="C51" s="13"/>
      <c r="D51" s="14"/>
      <c r="E51" s="12"/>
      <c r="F51" s="12"/>
      <c r="G51" s="15"/>
      <c r="H51" s="16"/>
      <c r="I51" s="15"/>
      <c r="J51" s="16"/>
      <c r="K51" s="15"/>
      <c r="L51" s="16"/>
      <c r="M51" s="17" t="str">
        <f>IF(OR($F51="",G51=""),"",$F51*G51)</f>
        <v/>
      </c>
      <c r="N51" s="17" t="str">
        <f>IF(OR($F51="",I51=""),"",$F51*I51)</f>
        <v/>
      </c>
      <c r="O51" s="17" t="str">
        <f>IF(OR($F51="",K51=""),"",$F51*K51)</f>
        <v/>
      </c>
      <c r="P51" s="18" t="str">
        <f>IF(AND($E51="Muss",G51&lt;&gt;"",G51=0),"Muss nicht erfüllt","")</f>
        <v/>
      </c>
      <c r="Q51" s="18" t="str">
        <f>IF(AND($E51="Muss",I51&lt;&gt;"",I51=0),"Muss nicht erfüllt","")</f>
        <v/>
      </c>
      <c r="R51" s="18" t="str">
        <f>IF(AND($E51="Muss",K51&lt;&gt;"",K51=0),"Muss nicht erfüllt","")</f>
        <v/>
      </c>
    </row>
    <row r="52" ht="20" customHeight="1" spans="1:18" x14ac:dyDescent="0.25">
      <c r="A52" s="12"/>
      <c r="B52" s="13"/>
      <c r="C52" s="13"/>
      <c r="D52" s="14"/>
      <c r="E52" s="12"/>
      <c r="F52" s="12"/>
      <c r="G52" s="15"/>
      <c r="H52" s="16"/>
      <c r="I52" s="15"/>
      <c r="J52" s="16"/>
      <c r="K52" s="15"/>
      <c r="L52" s="16"/>
      <c r="M52" s="17" t="str">
        <f>IF(OR($F52="",G52=""),"",$F52*G52)</f>
        <v/>
      </c>
      <c r="N52" s="17" t="str">
        <f>IF(OR($F52="",I52=""),"",$F52*I52)</f>
        <v/>
      </c>
      <c r="O52" s="17" t="str">
        <f>IF(OR($F52="",K52=""),"",$F52*K52)</f>
        <v/>
      </c>
      <c r="P52" s="18" t="str">
        <f>IF(AND($E52="Muss",G52&lt;&gt;"",G52=0),"Muss nicht erfüllt","")</f>
        <v/>
      </c>
      <c r="Q52" s="18" t="str">
        <f>IF(AND($E52="Muss",I52&lt;&gt;"",I52=0),"Muss nicht erfüllt","")</f>
        <v/>
      </c>
      <c r="R52" s="18" t="str">
        <f>IF(AND($E52="Muss",K52&lt;&gt;"",K52=0),"Muss nicht erfüllt","")</f>
        <v/>
      </c>
    </row>
    <row r="53" ht="20" customHeight="1" spans="1:18" x14ac:dyDescent="0.25">
      <c r="A53" s="12"/>
      <c r="B53" s="13"/>
      <c r="C53" s="13"/>
      <c r="D53" s="14"/>
      <c r="E53" s="12"/>
      <c r="F53" s="12"/>
      <c r="G53" s="15"/>
      <c r="H53" s="16"/>
      <c r="I53" s="15"/>
      <c r="J53" s="16"/>
      <c r="K53" s="15"/>
      <c r="L53" s="16"/>
      <c r="M53" s="17" t="str">
        <f>IF(OR($F53="",G53=""),"",$F53*G53)</f>
        <v/>
      </c>
      <c r="N53" s="17" t="str">
        <f>IF(OR($F53="",I53=""),"",$F53*I53)</f>
        <v/>
      </c>
      <c r="O53" s="17" t="str">
        <f>IF(OR($F53="",K53=""),"",$F53*K53)</f>
        <v/>
      </c>
      <c r="P53" s="18" t="str">
        <f>IF(AND($E53="Muss",G53&lt;&gt;"",G53=0),"Muss nicht erfüllt","")</f>
        <v/>
      </c>
      <c r="Q53" s="18" t="str">
        <f>IF(AND($E53="Muss",I53&lt;&gt;"",I53=0),"Muss nicht erfüllt","")</f>
        <v/>
      </c>
      <c r="R53" s="18" t="str">
        <f>IF(AND($E53="Muss",K53&lt;&gt;"",K53=0),"Muss nicht erfüllt","")</f>
        <v/>
      </c>
    </row>
    <row r="54" ht="20" customHeight="1" spans="1:18" x14ac:dyDescent="0.25">
      <c r="A54" s="12"/>
      <c r="B54" s="13"/>
      <c r="C54" s="13"/>
      <c r="D54" s="14"/>
      <c r="E54" s="12"/>
      <c r="F54" s="12"/>
      <c r="G54" s="15"/>
      <c r="H54" s="16"/>
      <c r="I54" s="15"/>
      <c r="J54" s="16"/>
      <c r="K54" s="15"/>
      <c r="L54" s="16"/>
      <c r="M54" s="17" t="str">
        <f>IF(OR($F54="",G54=""),"",$F54*G54)</f>
        <v/>
      </c>
      <c r="N54" s="17" t="str">
        <f>IF(OR($F54="",I54=""),"",$F54*I54)</f>
        <v/>
      </c>
      <c r="O54" s="17" t="str">
        <f>IF(OR($F54="",K54=""),"",$F54*K54)</f>
        <v/>
      </c>
      <c r="P54" s="18" t="str">
        <f>IF(AND($E54="Muss",G54&lt;&gt;"",G54=0),"Muss nicht erfüllt","")</f>
        <v/>
      </c>
      <c r="Q54" s="18" t="str">
        <f>IF(AND($E54="Muss",I54&lt;&gt;"",I54=0),"Muss nicht erfüllt","")</f>
        <v/>
      </c>
      <c r="R54" s="18" t="str">
        <f>IF(AND($E54="Muss",K54&lt;&gt;"",K54=0),"Muss nicht erfüllt","")</f>
        <v/>
      </c>
    </row>
    <row r="55" ht="20" customHeight="1" spans="1:18" x14ac:dyDescent="0.25">
      <c r="A55" s="12"/>
      <c r="B55" s="13"/>
      <c r="C55" s="13"/>
      <c r="D55" s="14"/>
      <c r="E55" s="12"/>
      <c r="F55" s="12"/>
      <c r="G55" s="15"/>
      <c r="H55" s="16"/>
      <c r="I55" s="15"/>
      <c r="J55" s="16"/>
      <c r="K55" s="15"/>
      <c r="L55" s="16"/>
      <c r="M55" s="17" t="str">
        <f>IF(OR($F55="",G55=""),"",$F55*G55)</f>
        <v/>
      </c>
      <c r="N55" s="17" t="str">
        <f>IF(OR($F55="",I55=""),"",$F55*I55)</f>
        <v/>
      </c>
      <c r="O55" s="17" t="str">
        <f>IF(OR($F55="",K55=""),"",$F55*K55)</f>
        <v/>
      </c>
      <c r="P55" s="18" t="str">
        <f>IF(AND($E55="Muss",G55&lt;&gt;"",G55=0),"Muss nicht erfüllt","")</f>
        <v/>
      </c>
      <c r="Q55" s="18" t="str">
        <f>IF(AND($E55="Muss",I55&lt;&gt;"",I55=0),"Muss nicht erfüllt","")</f>
        <v/>
      </c>
      <c r="R55" s="18" t="str">
        <f>IF(AND($E55="Muss",K55&lt;&gt;"",K55=0),"Muss nicht erfüllt","")</f>
        <v/>
      </c>
    </row>
    <row r="56" ht="20" customHeight="1" spans="1:18" x14ac:dyDescent="0.25">
      <c r="A56" s="12"/>
      <c r="B56" s="13"/>
      <c r="C56" s="13"/>
      <c r="D56" s="14"/>
      <c r="E56" s="12"/>
      <c r="F56" s="12"/>
      <c r="G56" s="15"/>
      <c r="H56" s="16"/>
      <c r="I56" s="15"/>
      <c r="J56" s="16"/>
      <c r="K56" s="15"/>
      <c r="L56" s="16"/>
      <c r="M56" s="17" t="str">
        <f>IF(OR($F56="",G56=""),"",$F56*G56)</f>
        <v/>
      </c>
      <c r="N56" s="17" t="str">
        <f>IF(OR($F56="",I56=""),"",$F56*I56)</f>
        <v/>
      </c>
      <c r="O56" s="17" t="str">
        <f>IF(OR($F56="",K56=""),"",$F56*K56)</f>
        <v/>
      </c>
      <c r="P56" s="18" t="str">
        <f>IF(AND($E56="Muss",G56&lt;&gt;"",G56=0),"Muss nicht erfüllt","")</f>
        <v/>
      </c>
      <c r="Q56" s="18" t="str">
        <f>IF(AND($E56="Muss",I56&lt;&gt;"",I56=0),"Muss nicht erfüllt","")</f>
        <v/>
      </c>
      <c r="R56" s="18" t="str">
        <f>IF(AND($E56="Muss",K56&lt;&gt;"",K56=0),"Muss nicht erfüllt","")</f>
        <v/>
      </c>
    </row>
    <row r="57" ht="20" customHeight="1" spans="1:18" x14ac:dyDescent="0.25">
      <c r="A57" s="12"/>
      <c r="B57" s="13"/>
      <c r="C57" s="13"/>
      <c r="D57" s="14"/>
      <c r="E57" s="12"/>
      <c r="F57" s="12"/>
      <c r="G57" s="15"/>
      <c r="H57" s="16"/>
      <c r="I57" s="15"/>
      <c r="J57" s="16"/>
      <c r="K57" s="15"/>
      <c r="L57" s="16"/>
      <c r="M57" s="17" t="str">
        <f>IF(OR($F57="",G57=""),"",$F57*G57)</f>
        <v/>
      </c>
      <c r="N57" s="17" t="str">
        <f>IF(OR($F57="",I57=""),"",$F57*I57)</f>
        <v/>
      </c>
      <c r="O57" s="17" t="str">
        <f>IF(OR($F57="",K57=""),"",$F57*K57)</f>
        <v/>
      </c>
      <c r="P57" s="18" t="str">
        <f>IF(AND($E57="Muss",G57&lt;&gt;"",G57=0),"Muss nicht erfüllt","")</f>
        <v/>
      </c>
      <c r="Q57" s="18" t="str">
        <f>IF(AND($E57="Muss",I57&lt;&gt;"",I57=0),"Muss nicht erfüllt","")</f>
        <v/>
      </c>
      <c r="R57" s="18" t="str">
        <f>IF(AND($E57="Muss",K57&lt;&gt;"",K57=0),"Muss nicht erfüllt","")</f>
        <v/>
      </c>
    </row>
    <row r="58" ht="20" customHeight="1" spans="1:18" x14ac:dyDescent="0.25">
      <c r="A58" s="12"/>
      <c r="B58" s="13"/>
      <c r="C58" s="13"/>
      <c r="D58" s="14"/>
      <c r="E58" s="12"/>
      <c r="F58" s="12"/>
      <c r="G58" s="15"/>
      <c r="H58" s="16"/>
      <c r="I58" s="15"/>
      <c r="J58" s="16"/>
      <c r="K58" s="15"/>
      <c r="L58" s="16"/>
      <c r="M58" s="17" t="str">
        <f>IF(OR($F58="",G58=""),"",$F58*G58)</f>
        <v/>
      </c>
      <c r="N58" s="17" t="str">
        <f>IF(OR($F58="",I58=""),"",$F58*I58)</f>
        <v/>
      </c>
      <c r="O58" s="17" t="str">
        <f>IF(OR($F58="",K58=""),"",$F58*K58)</f>
        <v/>
      </c>
      <c r="P58" s="18" t="str">
        <f>IF(AND($E58="Muss",G58&lt;&gt;"",G58=0),"Muss nicht erfüllt","")</f>
        <v/>
      </c>
      <c r="Q58" s="18" t="str">
        <f>IF(AND($E58="Muss",I58&lt;&gt;"",I58=0),"Muss nicht erfüllt","")</f>
        <v/>
      </c>
      <c r="R58" s="18" t="str">
        <f>IF(AND($E58="Muss",K58&lt;&gt;"",K58=0),"Muss nicht erfüllt","")</f>
        <v/>
      </c>
    </row>
    <row r="59" ht="20" customHeight="1" spans="1:18" x14ac:dyDescent="0.25">
      <c r="A59" s="12"/>
      <c r="B59" s="13"/>
      <c r="C59" s="13"/>
      <c r="D59" s="14"/>
      <c r="E59" s="12"/>
      <c r="F59" s="12"/>
      <c r="G59" s="15"/>
      <c r="H59" s="16"/>
      <c r="I59" s="15"/>
      <c r="J59" s="16"/>
      <c r="K59" s="15"/>
      <c r="L59" s="16"/>
      <c r="M59" s="17" t="str">
        <f>IF(OR($F59="",G59=""),"",$F59*G59)</f>
        <v/>
      </c>
      <c r="N59" s="17" t="str">
        <f>IF(OR($F59="",I59=""),"",$F59*I59)</f>
        <v/>
      </c>
      <c r="O59" s="17" t="str">
        <f>IF(OR($F59="",K59=""),"",$F59*K59)</f>
        <v/>
      </c>
      <c r="P59" s="18" t="str">
        <f>IF(AND($E59="Muss",G59&lt;&gt;"",G59=0),"Muss nicht erfüllt","")</f>
        <v/>
      </c>
      <c r="Q59" s="18" t="str">
        <f>IF(AND($E59="Muss",I59&lt;&gt;"",I59=0),"Muss nicht erfüllt","")</f>
        <v/>
      </c>
      <c r="R59" s="18" t="str">
        <f>IF(AND($E59="Muss",K59&lt;&gt;"",K59=0),"Muss nicht erfüllt","")</f>
        <v/>
      </c>
    </row>
    <row r="60" ht="20" customHeight="1" spans="1:18" x14ac:dyDescent="0.25">
      <c r="A60" s="12"/>
      <c r="B60" s="13"/>
      <c r="C60" s="13"/>
      <c r="D60" s="14"/>
      <c r="E60" s="12"/>
      <c r="F60" s="12"/>
      <c r="G60" s="15"/>
      <c r="H60" s="16"/>
      <c r="I60" s="15"/>
      <c r="J60" s="16"/>
      <c r="K60" s="15"/>
      <c r="L60" s="16"/>
      <c r="M60" s="17" t="str">
        <f>IF(OR($F60="",G60=""),"",$F60*G60)</f>
        <v/>
      </c>
      <c r="N60" s="17" t="str">
        <f>IF(OR($F60="",I60=""),"",$F60*I60)</f>
        <v/>
      </c>
      <c r="O60" s="17" t="str">
        <f>IF(OR($F60="",K60=""),"",$F60*K60)</f>
        <v/>
      </c>
      <c r="P60" s="18" t="str">
        <f>IF(AND($E60="Muss",G60&lt;&gt;"",G60=0),"Muss nicht erfüllt","")</f>
        <v/>
      </c>
      <c r="Q60" s="18" t="str">
        <f>IF(AND($E60="Muss",I60&lt;&gt;"",I60=0),"Muss nicht erfüllt","")</f>
        <v/>
      </c>
      <c r="R60" s="18" t="str">
        <f>IF(AND($E60="Muss",K60&lt;&gt;"",K60=0),"Muss nicht erfüllt","")</f>
        <v/>
      </c>
    </row>
    <row r="61" ht="20" customHeight="1" spans="1:18" x14ac:dyDescent="0.25">
      <c r="A61" s="12"/>
      <c r="B61" s="13"/>
      <c r="C61" s="13"/>
      <c r="D61" s="14"/>
      <c r="E61" s="12"/>
      <c r="F61" s="12"/>
      <c r="G61" s="15"/>
      <c r="H61" s="16"/>
      <c r="I61" s="15"/>
      <c r="J61" s="16"/>
      <c r="K61" s="15"/>
      <c r="L61" s="16"/>
      <c r="M61" s="17" t="str">
        <f>IF(OR($F61="",G61=""),"",$F61*G61)</f>
        <v/>
      </c>
      <c r="N61" s="17" t="str">
        <f>IF(OR($F61="",I61=""),"",$F61*I61)</f>
        <v/>
      </c>
      <c r="O61" s="17" t="str">
        <f>IF(OR($F61="",K61=""),"",$F61*K61)</f>
        <v/>
      </c>
      <c r="P61" s="18" t="str">
        <f>IF(AND($E61="Muss",G61&lt;&gt;"",G61=0),"Muss nicht erfüllt","")</f>
        <v/>
      </c>
      <c r="Q61" s="18" t="str">
        <f>IF(AND($E61="Muss",I61&lt;&gt;"",I61=0),"Muss nicht erfüllt","")</f>
        <v/>
      </c>
      <c r="R61" s="18" t="str">
        <f>IF(AND($E61="Muss",K61&lt;&gt;"",K61=0),"Muss nicht erfüllt","")</f>
        <v/>
      </c>
    </row>
    <row r="62" ht="20" customHeight="1" spans="1:18" x14ac:dyDescent="0.25">
      <c r="A62" s="12"/>
      <c r="B62" s="13"/>
      <c r="C62" s="13"/>
      <c r="D62" s="14"/>
      <c r="E62" s="12"/>
      <c r="F62" s="12"/>
      <c r="G62" s="15"/>
      <c r="H62" s="16"/>
      <c r="I62" s="15"/>
      <c r="J62" s="16"/>
      <c r="K62" s="15"/>
      <c r="L62" s="16"/>
      <c r="M62" s="17" t="str">
        <f>IF(OR($F62="",G62=""),"",$F62*G62)</f>
        <v/>
      </c>
      <c r="N62" s="17" t="str">
        <f>IF(OR($F62="",I62=""),"",$F62*I62)</f>
        <v/>
      </c>
      <c r="O62" s="17" t="str">
        <f>IF(OR($F62="",K62=""),"",$F62*K62)</f>
        <v/>
      </c>
      <c r="P62" s="18" t="str">
        <f>IF(AND($E62="Muss",G62&lt;&gt;"",G62=0),"Muss nicht erfüllt","")</f>
        <v/>
      </c>
      <c r="Q62" s="18" t="str">
        <f>IF(AND($E62="Muss",I62&lt;&gt;"",I62=0),"Muss nicht erfüllt","")</f>
        <v/>
      </c>
      <c r="R62" s="18" t="str">
        <f>IF(AND($E62="Muss",K62&lt;&gt;"",K62=0),"Muss nicht erfüllt","")</f>
        <v/>
      </c>
    </row>
  </sheetData>
  <sheetProtection sheet="1" formatColumns="0" formatRows="0" insertRows="0" deleteRows="0" sort="0" autoFilter="0"/>
  <autoFilter ref="A3:R62"/>
  <mergeCells count="5">
    <mergeCell ref="A1:R1"/>
    <mergeCell ref="A2:F2"/>
    <mergeCell ref="G2:H2"/>
    <mergeCell ref="I2:J2"/>
    <mergeCell ref="K2:L2"/>
  </mergeCells>
  <conditionalFormatting sqref="P4:P62">
    <cfRule type="expression" dxfId="0" priority="1">
      <formula>P4&lt;&gt;""</formula>
    </cfRule>
  </conditionalFormatting>
  <conditionalFormatting sqref="Q4:Q62">
    <cfRule type="expression" dxfId="1" priority="2">
      <formula>Q4&lt;&gt;""</formula>
    </cfRule>
  </conditionalFormatting>
  <conditionalFormatting sqref="R4:R62">
    <cfRule type="expression" dxfId="2" priority="3">
      <formula>R4&lt;&gt;""</formula>
    </cfRule>
  </conditionalFormatting>
  <dataValidations count="5">
    <dataValidation type="list" allowBlank="1" showErrorMessage="1" errorTitle="Priorität" error="Bitte Muss, Soll oder Kann wählen." sqref="E4:E62">
      <formula1>"Muss,Soll,Kann"</formula1>
    </dataValidation>
    <dataValidation type="list" allowBlank="1" showErrorMessage="1" errorTitle="Gewicht" error="Bitte 1, 2 oder 3 eingeben." sqref="F4:F62">
      <formula1>"1,2,3"</formula1>
    </dataValidation>
    <dataValidation type="list" allowBlank="1" showErrorMessage="1" errorTitle="Bewertung" error="Bitte von 0 (nicht erfüllt) bis 3 (voll erfüllt) bewerten." sqref="G4:G62">
      <formula1>"0,1,2,3"</formula1>
    </dataValidation>
    <dataValidation type="list" allowBlank="1" showErrorMessage="1" errorTitle="Bewertung" error="Bitte von 0 (nicht erfüllt) bis 3 (voll erfüllt) bewerten." sqref="I4:I62">
      <formula1>"0,1,2,3"</formula1>
    </dataValidation>
    <dataValidation type="list" allowBlank="1" showErrorMessage="1" errorTitle="Bewertung" error="Bitte von 0 (nicht erfüllt) bis 3 (voll erfüllt) bewerten." sqref="K4:K62">
      <formula1>"0,1,2,3"</formula1>
    </dataValidation>
  </dataValidations>
  <printOptions horizontalCentered="1"/>
  <pageMargins left="0.4" right="0.4" top="0.6" bottom="0.6" header="0.3" footer="0.3"/>
  <pageSetup paperSize="9" orientation="landscape" fitToWidth="1" fitToHeight="0"/>
  <headerFooter>
    <oddHeader>&amp;L&amp;8Anforderungen&amp;R&amp;8Anforderungskatalog Schlüsselverwaltung</oddHeader>
    <oddFooter>&amp;L&amp;8Muster ohne Gewähr. Die Vorlage ersetzt keine Rechtsberatung.&amp;R&amp;8Seite &amp;P von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4" width="24" customWidth="1"/>
  </cols>
  <sheetData>
    <row r="1" spans="1:4" x14ac:dyDescent="0.25">
      <c r="A1" s="19" t="s">
        <v>161</v>
      </c>
      <c r="B1" s="19"/>
      <c r="C1" s="19"/>
      <c r="D1" s="19"/>
    </row>
    <row r="2" ht="28" customHeight="1" spans="1:4" x14ac:dyDescent="0.25">
      <c r="A2" s="20" t="s">
        <v>162</v>
      </c>
      <c r="B2" s="20"/>
      <c r="C2" s="20"/>
      <c r="D2" s="20"/>
    </row>
    <row r="4" spans="1:4" x14ac:dyDescent="0.25">
      <c r="A4" s="10" t="s">
        <v>2</v>
      </c>
      <c r="B4" s="11" t="str">
        <f>'Anforderungen'!$G$2</f>
        <v>Anbieter A</v>
      </c>
      <c r="C4" s="11" t="str">
        <f>'Anforderungen'!$I$2</f>
        <v>Anbieter B</v>
      </c>
      <c r="D4" s="11" t="str">
        <f>'Anforderungen'!$K$2</f>
        <v>Anbieter C</v>
      </c>
    </row>
    <row r="5" ht="20" customHeight="1" spans="1:4" x14ac:dyDescent="0.25">
      <c r="A5" s="21" t="s">
        <v>163</v>
      </c>
      <c r="B5" s="22">
        <f>SUM('Anforderungen'!$M$4:$M$62)</f>
        <v>0</v>
      </c>
      <c r="C5" s="22">
        <f>SUM('Anforderungen'!$N$4:$N$62)</f>
        <v>0</v>
      </c>
      <c r="D5" s="22">
        <f>SUM('Anforderungen'!$O$4:$O$62)</f>
        <v>0</v>
      </c>
    </row>
    <row r="6" ht="20" customHeight="1" spans="1:4" x14ac:dyDescent="0.25">
      <c r="A6" s="21" t="s">
        <v>164</v>
      </c>
      <c r="B6" s="22">
        <f>SUMPRODUCT('Anforderungen'!$F$4:$F$62,--('Anforderungen'!$G$4:$G$62&lt;&gt;""))*3</f>
        <v>0</v>
      </c>
      <c r="C6" s="22">
        <f>SUMPRODUCT('Anforderungen'!$F$4:$F$62,--('Anforderungen'!$I$4:$I$62&lt;&gt;""))*3</f>
        <v>0</v>
      </c>
      <c r="D6" s="22">
        <f>SUMPRODUCT('Anforderungen'!$F$4:$F$62,--('Anforderungen'!$K$4:$K$62&lt;&gt;""))*3</f>
        <v>0</v>
      </c>
    </row>
    <row r="7" ht="20" customHeight="1" spans="1:4" x14ac:dyDescent="0.25">
      <c r="A7" s="21" t="s">
        <v>165</v>
      </c>
      <c r="B7" s="23" t="str">
        <f>IF(B6=0,"",B5/B6)</f>
        <v/>
      </c>
      <c r="C7" s="23" t="str">
        <f>IF(C6=0,"",C5/C6)</f>
        <v/>
      </c>
      <c r="D7" s="23" t="str">
        <f>IF(D6=0,"",D5/D6)</f>
        <v/>
      </c>
    </row>
    <row r="8" ht="20" customHeight="1" spans="1:4" x14ac:dyDescent="0.25">
      <c r="A8" s="21" t="s">
        <v>166</v>
      </c>
      <c r="B8" s="24" t="str">
        <f>COUNTIFS('Anforderungen'!$E$4:$E$62,"Muss",'Anforderungen'!$G$4:$G$62,"&gt;0")&amp;" von "&amp;COUNTIFS('Anforderungen'!$E$4:$E$62,"Muss")</f>
        <v>0 von 10</v>
      </c>
      <c r="C8" s="24" t="str">
        <f>COUNTIFS('Anforderungen'!$E$4:$E$62,"Muss",'Anforderungen'!$I$4:$I$62,"&gt;0")&amp;" von "&amp;COUNTIFS('Anforderungen'!$E$4:$E$62,"Muss")</f>
        <v>0 von 10</v>
      </c>
      <c r="D8" s="24" t="str">
        <f>COUNTIFS('Anforderungen'!$E$4:$E$62,"Muss",'Anforderungen'!$K$4:$K$62,"&gt;0")&amp;" von "&amp;COUNTIFS('Anforderungen'!$E$4:$E$62,"Muss")</f>
        <v>0 von 10</v>
      </c>
    </row>
    <row r="9" ht="20" customHeight="1" spans="1:4" x14ac:dyDescent="0.25">
      <c r="A9" s="21" t="s">
        <v>167</v>
      </c>
      <c r="B9" s="22">
        <f>COUNTIFS('Anforderungen'!$C$4:$C$62,"&lt;&gt;",'Anforderungen'!$G$4:$G$62,"")</f>
        <v>39</v>
      </c>
      <c r="C9" s="22">
        <f>COUNTIFS('Anforderungen'!$C$4:$C$62,"&lt;&gt;",'Anforderungen'!$I$4:$I$62,"")</f>
        <v>39</v>
      </c>
      <c r="D9" s="22">
        <f>COUNTIFS('Anforderungen'!$C$4:$C$62,"&lt;&gt;",'Anforderungen'!$K$4:$K$62,"")</f>
        <v>39</v>
      </c>
    </row>
    <row r="10" ht="34" customHeight="1" spans="1:4" x14ac:dyDescent="0.25">
      <c r="A10" s="21" t="s">
        <v>168</v>
      </c>
      <c r="B10" s="24" t="str">
        <f>IF(COUNTIFS('Anforderungen'!$E$4:$E$62,"Muss",'Anforderungen'!$G$4:$G$62,0)&gt;0,"Ausschluss: Muss-Kriterium nicht erfüllt",IF(B9&gt;0,"Noch nicht vollständig bewertet","Alle Muss-Kriterien erfüllt"))</f>
        <v>Noch nicht vollständig bewertet</v>
      </c>
      <c r="C10" s="24" t="str">
        <f>IF(COUNTIFS('Anforderungen'!$E$4:$E$62,"Muss",'Anforderungen'!$I$4:$I$62,0)&gt;0,"Ausschluss: Muss-Kriterium nicht erfüllt",IF(C9&gt;0,"Noch nicht vollständig bewertet","Alle Muss-Kriterien erfüllt"))</f>
        <v>Noch nicht vollständig bewertet</v>
      </c>
      <c r="D10" s="24" t="str">
        <f>IF(COUNTIFS('Anforderungen'!$E$4:$E$62,"Muss",'Anforderungen'!$K$4:$K$62,0)&gt;0,"Ausschluss: Muss-Kriterium nicht erfüllt",IF(D9&gt;0,"Noch nicht vollständig bewertet","Alle Muss-Kriterien erfüllt"))</f>
        <v>Noch nicht vollständig bewertet</v>
      </c>
    </row>
    <row r="12" spans="1:1" x14ac:dyDescent="0.25">
      <c r="A12" s="25" t="s">
        <v>169</v>
      </c>
    </row>
    <row r="13" spans="1:4" x14ac:dyDescent="0.25">
      <c r="A13" s="10" t="s">
        <v>27</v>
      </c>
      <c r="B13" s="11" t="str">
        <f>'Anforderungen'!$G$2</f>
        <v>Anbieter A</v>
      </c>
      <c r="C13" s="11" t="str">
        <f>'Anforderungen'!$I$2</f>
        <v>Anbieter B</v>
      </c>
      <c r="D13" s="11" t="str">
        <f>'Anforderungen'!$K$2</f>
        <v>Anbieter C</v>
      </c>
    </row>
    <row r="14" spans="1:4" x14ac:dyDescent="0.25">
      <c r="A14" t="s">
        <v>33</v>
      </c>
      <c r="B14" s="26">
        <f>SUMPRODUCT(--('Anforderungen'!$B$4:$B$62=$A14),'Anforderungen'!$M$4:$M$62)</f>
        <v>0</v>
      </c>
      <c r="C14" s="26">
        <f>SUMPRODUCT(--('Anforderungen'!$B$4:$B$62=$A14),'Anforderungen'!$N$4:$N$62)</f>
        <v>0</v>
      </c>
      <c r="D14" s="26">
        <f>SUMPRODUCT(--('Anforderungen'!$B$4:$B$62=$A14),'Anforderungen'!$O$4:$O$62)</f>
        <v>0</v>
      </c>
    </row>
    <row r="15" spans="1:4" x14ac:dyDescent="0.25">
      <c r="A15" t="s">
        <v>51</v>
      </c>
      <c r="B15" s="26">
        <f>SUMPRODUCT(--('Anforderungen'!$B$4:$B$62=$A15),'Anforderungen'!$M$4:$M$62)</f>
        <v>0</v>
      </c>
      <c r="C15" s="26">
        <f>SUMPRODUCT(--('Anforderungen'!$B$4:$B$62=$A15),'Anforderungen'!$N$4:$N$62)</f>
        <v>0</v>
      </c>
      <c r="D15" s="26">
        <f>SUMPRODUCT(--('Anforderungen'!$B$4:$B$62=$A15),'Anforderungen'!$O$4:$O$62)</f>
        <v>0</v>
      </c>
    </row>
    <row r="16" spans="1:4" x14ac:dyDescent="0.25">
      <c r="A16" t="s">
        <v>67</v>
      </c>
      <c r="B16" s="26">
        <f>SUMPRODUCT(--('Anforderungen'!$B$4:$B$62=$A16),'Anforderungen'!$M$4:$M$62)</f>
        <v>0</v>
      </c>
      <c r="C16" s="26">
        <f>SUMPRODUCT(--('Anforderungen'!$B$4:$B$62=$A16),'Anforderungen'!$N$4:$N$62)</f>
        <v>0</v>
      </c>
      <c r="D16" s="26">
        <f>SUMPRODUCT(--('Anforderungen'!$B$4:$B$62=$A16),'Anforderungen'!$O$4:$O$62)</f>
        <v>0</v>
      </c>
    </row>
    <row r="17" spans="1:4" x14ac:dyDescent="0.25">
      <c r="A17" t="s">
        <v>84</v>
      </c>
      <c r="B17" s="26">
        <f>SUMPRODUCT(--('Anforderungen'!$B$4:$B$62=$A17),'Anforderungen'!$M$4:$M$62)</f>
        <v>0</v>
      </c>
      <c r="C17" s="26">
        <f>SUMPRODUCT(--('Anforderungen'!$B$4:$B$62=$A17),'Anforderungen'!$N$4:$N$62)</f>
        <v>0</v>
      </c>
      <c r="D17" s="26">
        <f>SUMPRODUCT(--('Anforderungen'!$B$4:$B$62=$A17),'Anforderungen'!$O$4:$O$62)</f>
        <v>0</v>
      </c>
    </row>
    <row r="18" spans="1:4" x14ac:dyDescent="0.25">
      <c r="A18" t="s">
        <v>97</v>
      </c>
      <c r="B18" s="26">
        <f>SUMPRODUCT(--('Anforderungen'!$B$4:$B$62=$A18),'Anforderungen'!$M$4:$M$62)</f>
        <v>0</v>
      </c>
      <c r="C18" s="26">
        <f>SUMPRODUCT(--('Anforderungen'!$B$4:$B$62=$A18),'Anforderungen'!$N$4:$N$62)</f>
        <v>0</v>
      </c>
      <c r="D18" s="26">
        <f>SUMPRODUCT(--('Anforderungen'!$B$4:$B$62=$A18),'Anforderungen'!$O$4:$O$62)</f>
        <v>0</v>
      </c>
    </row>
    <row r="19" spans="1:4" x14ac:dyDescent="0.25">
      <c r="A19" t="s">
        <v>110</v>
      </c>
      <c r="B19" s="26">
        <f>SUMPRODUCT(--('Anforderungen'!$B$4:$B$62=$A19),'Anforderungen'!$M$4:$M$62)</f>
        <v>0</v>
      </c>
      <c r="C19" s="26">
        <f>SUMPRODUCT(--('Anforderungen'!$B$4:$B$62=$A19),'Anforderungen'!$N$4:$N$62)</f>
        <v>0</v>
      </c>
      <c r="D19" s="26">
        <f>SUMPRODUCT(--('Anforderungen'!$B$4:$B$62=$A19),'Anforderungen'!$O$4:$O$62)</f>
        <v>0</v>
      </c>
    </row>
    <row r="20" spans="1:4" x14ac:dyDescent="0.25">
      <c r="A20" t="s">
        <v>126</v>
      </c>
      <c r="B20" s="26">
        <f>SUMPRODUCT(--('Anforderungen'!$B$4:$B$62=$A20),'Anforderungen'!$M$4:$M$62)</f>
        <v>0</v>
      </c>
      <c r="C20" s="26">
        <f>SUMPRODUCT(--('Anforderungen'!$B$4:$B$62=$A20),'Anforderungen'!$N$4:$N$62)</f>
        <v>0</v>
      </c>
      <c r="D20" s="26">
        <f>SUMPRODUCT(--('Anforderungen'!$B$4:$B$62=$A20),'Anforderungen'!$O$4:$O$62)</f>
        <v>0</v>
      </c>
    </row>
    <row r="21" spans="1:4" x14ac:dyDescent="0.25">
      <c r="A21" t="s">
        <v>142</v>
      </c>
      <c r="B21" s="26">
        <f>SUMPRODUCT(--('Anforderungen'!$B$4:$B$62=$A21),'Anforderungen'!$M$4:$M$62)</f>
        <v>0</v>
      </c>
      <c r="C21" s="26">
        <f>SUMPRODUCT(--('Anforderungen'!$B$4:$B$62=$A21),'Anforderungen'!$N$4:$N$62)</f>
        <v>0</v>
      </c>
      <c r="D21" s="26">
        <f>SUMPRODUCT(--('Anforderungen'!$B$4:$B$62=$A21),'Anforderungen'!$O$4:$O$62)</f>
        <v>0</v>
      </c>
    </row>
    <row r="22" spans="1:4" x14ac:dyDescent="0.25">
      <c r="A22" t="s">
        <v>152</v>
      </c>
      <c r="B22" s="26">
        <f>SUMPRODUCT(--('Anforderungen'!$B$4:$B$62=$A22),'Anforderungen'!$M$4:$M$62)</f>
        <v>0</v>
      </c>
      <c r="C22" s="26">
        <f>SUMPRODUCT(--('Anforderungen'!$B$4:$B$62=$A22),'Anforderungen'!$N$4:$N$62)</f>
        <v>0</v>
      </c>
      <c r="D22" s="26">
        <f>SUMPRODUCT(--('Anforderungen'!$B$4:$B$62=$A22),'Anforderungen'!$O$4:$O$62)</f>
        <v>0</v>
      </c>
    </row>
    <row r="24" spans="1:1" x14ac:dyDescent="0.25">
      <c r="A24" s="27" t="s">
        <v>18</v>
      </c>
    </row>
  </sheetData>
  <sheetProtection sheet="1" formatColumns="0" formatRows="0" sort="0" autoFilter="0"/>
  <mergeCells count="2">
    <mergeCell ref="A1:D1"/>
    <mergeCell ref="A2:D2"/>
  </mergeCells>
  <conditionalFormatting sqref="B10:D10">
    <cfRule type="expression" dxfId="3" priority="1">
      <formula>B10="Ausschluss: Muss-Kriterium nicht erfüllt"</formula>
    </cfRule>
  </conditionalFormatting>
  <printOptions horizontalCentered="1"/>
  <pageMargins left="0.4" right="0.4" top="0.6" bottom="0.6" header="0.3" footer="0.3"/>
  <pageSetup paperSize="9" orientation="portrait" fitToWidth="1" fitToHeight="0"/>
  <headerFooter>
    <oddHeader>&amp;L&amp;8Auswertung&amp;R&amp;8Anforderungskatalog Schlüsselverwaltung</oddHeader>
    <oddFooter>&amp;L&amp;8Muster ohne Gewähr. Die Vorlage ersetzt keine Rechtsberatung.&amp;R&amp;8Seite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4" width="20" customWidth="1"/>
  </cols>
  <sheetData>
    <row r="1" spans="1:4" x14ac:dyDescent="0.25">
      <c r="A1" s="19" t="s">
        <v>170</v>
      </c>
      <c r="B1" s="19"/>
      <c r="C1" s="19"/>
      <c r="D1" s="19"/>
    </row>
    <row r="2" ht="28" customHeight="1" spans="1:4" x14ac:dyDescent="0.25">
      <c r="A2" s="20" t="s">
        <v>171</v>
      </c>
      <c r="B2" s="20"/>
      <c r="C2" s="20"/>
      <c r="D2" s="20"/>
    </row>
    <row r="4" spans="1:4" x14ac:dyDescent="0.25">
      <c r="A4" s="10" t="s">
        <v>2</v>
      </c>
      <c r="B4" s="11" t="str">
        <f>'Anforderungen'!$G$2</f>
        <v>Anbieter A</v>
      </c>
      <c r="C4" s="11" t="str">
        <f>'Anforderungen'!$I$2</f>
        <v>Anbieter B</v>
      </c>
      <c r="D4" s="11" t="str">
        <f>'Anforderungen'!$K$2</f>
        <v>Anbieter C</v>
      </c>
    </row>
    <row r="5" spans="1:1" x14ac:dyDescent="0.25">
      <c r="A5" s="28" t="s">
        <v>172</v>
      </c>
    </row>
    <row r="6" spans="1:4" x14ac:dyDescent="0.25">
      <c r="A6" t="s">
        <v>173</v>
      </c>
      <c r="B6" s="29"/>
      <c r="C6" s="29"/>
      <c r="D6" s="29"/>
    </row>
    <row r="7" spans="1:4" x14ac:dyDescent="0.25">
      <c r="A7" t="s">
        <v>174</v>
      </c>
      <c r="B7" s="29"/>
      <c r="C7" s="29"/>
      <c r="D7" s="29"/>
    </row>
    <row r="8" spans="1:4" x14ac:dyDescent="0.25">
      <c r="A8" t="s">
        <v>175</v>
      </c>
      <c r="B8" s="29"/>
      <c r="C8" s="29"/>
      <c r="D8" s="29"/>
    </row>
    <row r="9" spans="1:4" x14ac:dyDescent="0.25">
      <c r="A9" t="s">
        <v>176</v>
      </c>
      <c r="B9" s="29"/>
      <c r="C9" s="29"/>
      <c r="D9" s="29"/>
    </row>
    <row r="10" spans="1:4" x14ac:dyDescent="0.25">
      <c r="A10" s="30" t="s">
        <v>177</v>
      </c>
      <c r="B10" s="31">
        <f>SUM(B6:B9)</f>
        <v>0</v>
      </c>
      <c r="C10" s="31">
        <f>SUM(C6:C9)</f>
        <v>0</v>
      </c>
      <c r="D10" s="31">
        <f>SUM(D6:D9)</f>
        <v>0</v>
      </c>
    </row>
    <row r="12" spans="1:1" x14ac:dyDescent="0.25">
      <c r="A12" s="28" t="s">
        <v>178</v>
      </c>
    </row>
    <row r="13" spans="1:4" x14ac:dyDescent="0.25">
      <c r="A13" t="s">
        <v>179</v>
      </c>
      <c r="B13" s="29"/>
      <c r="C13" s="29"/>
      <c r="D13" s="29"/>
    </row>
    <row r="14" spans="1:4" x14ac:dyDescent="0.25">
      <c r="A14" t="s">
        <v>180</v>
      </c>
      <c r="B14" s="29"/>
      <c r="C14" s="29"/>
      <c r="D14" s="29"/>
    </row>
    <row r="15" spans="1:4" x14ac:dyDescent="0.25">
      <c r="A15" t="s">
        <v>181</v>
      </c>
      <c r="B15" s="29"/>
      <c r="C15" s="29"/>
      <c r="D15" s="29"/>
    </row>
    <row r="16" spans="1:4" x14ac:dyDescent="0.25">
      <c r="A16" t="s">
        <v>182</v>
      </c>
      <c r="B16" s="29"/>
      <c r="C16" s="29"/>
      <c r="D16" s="29"/>
    </row>
    <row r="17" spans="1:4" x14ac:dyDescent="0.25">
      <c r="A17" s="30" t="s">
        <v>183</v>
      </c>
      <c r="B17" s="31">
        <f>SUM(B13:B16)</f>
        <v>0</v>
      </c>
      <c r="C17" s="31">
        <f>SUM(C13:C16)</f>
        <v>0</v>
      </c>
      <c r="D17" s="31">
        <f>SUM(D13:D16)</f>
        <v>0</v>
      </c>
    </row>
    <row r="19" spans="1:4" x14ac:dyDescent="0.25">
      <c r="A19" s="28" t="s">
        <v>184</v>
      </c>
      <c r="B19" s="32">
        <f>B10+5*B17</f>
        <v>0</v>
      </c>
      <c r="C19" s="32">
        <f>C10+5*C17</f>
        <v>0</v>
      </c>
      <c r="D19" s="32">
        <f>D10+5*D17</f>
        <v>0</v>
      </c>
    </row>
    <row r="21" spans="1:4" x14ac:dyDescent="0.25">
      <c r="A21" t="s">
        <v>185</v>
      </c>
      <c r="B21" s="33"/>
      <c r="C21" s="33"/>
      <c r="D21" s="33"/>
    </row>
    <row r="22" spans="1:4" x14ac:dyDescent="0.25">
      <c r="A22" t="s">
        <v>186</v>
      </c>
      <c r="B22" s="34" t="str">
        <f>IF(OR($B$21="",$B$21=0),"",B19/5/$B$21)</f>
        <v/>
      </c>
      <c r="C22" s="34" t="str">
        <f>IF(OR($B$21="",$B$21=0),"",C19/5/$B$21)</f>
        <v/>
      </c>
      <c r="D22" s="34" t="str">
        <f>IF(OR($B$21="",$B$21=0),"",D19/5/$B$21)</f>
        <v/>
      </c>
    </row>
    <row r="24" spans="1:1" x14ac:dyDescent="0.25">
      <c r="A24" s="27" t="s">
        <v>18</v>
      </c>
    </row>
  </sheetData>
  <sheetProtection sheet="1" formatColumns="0" formatRows="0" sort="0" autoFilter="0"/>
  <mergeCells count="3">
    <mergeCell ref="A1:D1"/>
    <mergeCell ref="A2:D2"/>
    <mergeCell ref="B21:D21"/>
  </mergeCells>
  <dataValidations count="2">
    <dataValidation type="whole" operator="greaterThanOrEqual" allowBlank="1" showErrorMessage="1" errorTitle="Anzahl Schlüssel" error="Bitte eine ganze Zahl eingeben." sqref="B21">
      <formula1>0</formula1>
    </dataValidation>
    <dataValidation type="decimal" operator="greaterThanOrEqual" allowBlank="1" showErrorMessage="1" errorTitle="Kosten über fünf Jahre" error="Bitte einen Betrag in Euro eingeben (0 oder mehr)." sqref="B6:D16">
      <formula1>0</formula1>
    </dataValidation>
  </dataValidations>
  <printOptions horizontalCentered="1"/>
  <pageMargins left="0.4" right="0.4" top="0.6" bottom="0.6" header="0.3" footer="0.3"/>
  <pageSetup paperSize="9" orientation="portrait" fitToWidth="1" fitToHeight="0"/>
  <headerFooter>
    <oddHeader>&amp;L&amp;8Kosten (5 Jahre)&amp;R&amp;8Anforderungskatalog Schlüsselverwaltung</oddHeader>
    <oddFooter>&amp;L&amp;8Muster ohne Gewähr. Die Vorlage ersetzt keine Rechtsberatung.&amp;R&amp;8Seite &amp;P von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workbookViewId="0">
      <pane xSplit="2" ySplit="2" topLeftCell="C3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48" customWidth="1"/>
    <col min="3" max="5" width="32" customWidth="1"/>
  </cols>
  <sheetData>
    <row r="1" ht="32" customHeight="1" spans="1:5" x14ac:dyDescent="0.25">
      <c r="A1" s="7" t="s">
        <v>187</v>
      </c>
      <c r="B1" s="7"/>
      <c r="C1" s="7"/>
      <c r="D1" s="7"/>
      <c r="E1" s="7"/>
    </row>
    <row r="2" spans="1:5" x14ac:dyDescent="0.25">
      <c r="A2" s="11" t="s">
        <v>26</v>
      </c>
      <c r="B2" s="10" t="s">
        <v>188</v>
      </c>
      <c r="C2" s="11" t="str">
        <f>'Anforderungen'!$G$2</f>
        <v>Anbieter A</v>
      </c>
      <c r="D2" s="11" t="str">
        <f>'Anforderungen'!$I$2</f>
        <v>Anbieter B</v>
      </c>
      <c r="E2" s="11" t="str">
        <f>'Anforderungen'!$K$2</f>
        <v>Anbieter C</v>
      </c>
    </row>
    <row r="3" ht="64" customHeight="1" spans="1:5" x14ac:dyDescent="0.25">
      <c r="A3" s="35">
        <v>1</v>
      </c>
      <c r="B3" s="2" t="s">
        <v>189</v>
      </c>
      <c r="C3" s="36"/>
      <c r="D3" s="36"/>
      <c r="E3" s="36"/>
    </row>
    <row r="4" ht="64" customHeight="1" spans="1:5" x14ac:dyDescent="0.25">
      <c r="A4" s="35">
        <v>2</v>
      </c>
      <c r="B4" s="2" t="s">
        <v>190</v>
      </c>
      <c r="C4" s="36"/>
      <c r="D4" s="36"/>
      <c r="E4" s="36"/>
    </row>
    <row r="5" ht="64" customHeight="1" spans="1:5" x14ac:dyDescent="0.25">
      <c r="A5" s="35">
        <v>3</v>
      </c>
      <c r="B5" s="2" t="s">
        <v>191</v>
      </c>
      <c r="C5" s="36"/>
      <c r="D5" s="36"/>
      <c r="E5" s="36"/>
    </row>
    <row r="6" ht="64" customHeight="1" spans="1:5" x14ac:dyDescent="0.25">
      <c r="A6" s="35">
        <v>4</v>
      </c>
      <c r="B6" s="2" t="s">
        <v>192</v>
      </c>
      <c r="C6" s="36"/>
      <c r="D6" s="36"/>
      <c r="E6" s="36"/>
    </row>
    <row r="7" ht="64" customHeight="1" spans="1:5" x14ac:dyDescent="0.25">
      <c r="A7" s="35">
        <v>5</v>
      </c>
      <c r="B7" s="2" t="s">
        <v>193</v>
      </c>
      <c r="C7" s="36"/>
      <c r="D7" s="36"/>
      <c r="E7" s="36"/>
    </row>
    <row r="8" ht="64" customHeight="1" spans="1:5" x14ac:dyDescent="0.25">
      <c r="A8" s="35">
        <v>6</v>
      </c>
      <c r="B8" s="2" t="s">
        <v>194</v>
      </c>
      <c r="C8" s="36"/>
      <c r="D8" s="36"/>
      <c r="E8" s="36"/>
    </row>
    <row r="9" ht="64" customHeight="1" spans="1:5" x14ac:dyDescent="0.25">
      <c r="A9" s="35">
        <v>7</v>
      </c>
      <c r="B9" s="2" t="s">
        <v>195</v>
      </c>
      <c r="C9" s="36"/>
      <c r="D9" s="36"/>
      <c r="E9" s="36"/>
    </row>
    <row r="10" ht="64" customHeight="1" spans="1:5" x14ac:dyDescent="0.25">
      <c r="A10" s="35">
        <v>8</v>
      </c>
      <c r="B10" s="2" t="s">
        <v>196</v>
      </c>
      <c r="C10" s="36"/>
      <c r="D10" s="36"/>
      <c r="E10" s="36"/>
    </row>
  </sheetData>
  <sheetProtection sheet="1" formatColumns="0" formatRows="0" sort="0" autoFilter="0"/>
  <mergeCells count="1">
    <mergeCell ref="A1:E1"/>
  </mergeCells>
  <printOptions horizontalCentered="1"/>
  <pageMargins left="0.4" right="0.4" top="0.6" bottom="0.6" header="0.3" footer="0.3"/>
  <pageSetup paperSize="9" orientation="landscape" fitToWidth="1" fitToHeight="0"/>
  <headerFooter>
    <oddHeader>&amp;L&amp;8Fragen&amp;R&amp;8Anforderungskatalog Schlüsselverwaltung</oddHeader>
    <oddFooter>&amp;L&amp;8Muster ohne Gewähr. Die Vorlage ersetzt keine Rechtsberatung.&amp;R&amp;8Seite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Anleitung</vt:lpstr>
      <vt:lpstr>Anforderungen</vt:lpstr>
      <vt:lpstr>Auswertung</vt:lpstr>
      <vt:lpstr>Kosten (5 Jahre)</vt:lpstr>
      <vt:lpstr>Fragen</vt:lpstr>
    </vt:vector>
  </TitlesOfParts>
  <Company>Westrath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Log+Key</dc:creator>
  <dc:title>Anforderungskatalog Schlüsselverwaltung</dc:title>
  <dc:subject>Muster ohne Gewähr. Die Vorlage ersetzt keine Rechtsberatung.</dc:subject>
  <dc:description>Muster ohne Gewähr. Die Vorlage ersetzt keine Rechtsberatung.</dc:description>
  <dc:language>de-DE</dc:language>
  <cp:keywords>Anforderungskatalog, Schlüsselverwaltungssystem, Auswahl, Vorlage</cp:keywords>
  <cp:category/>
  <cp:lastModifiedBy>Log+Key</cp:lastModifiedBy>
  <dcterms:created xsi:type="dcterms:W3CDTF">2026-10-22T17:31:02Z</dcterms:created>
  <dcterms:modified xsi:type="dcterms:W3CDTF">2026-10-22T17:31:02Z</dcterms:modified>
</cp:coreProperties>
</file>